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Doing Business With LCBO/2024/"/>
    </mc:Choice>
  </mc:AlternateContent>
  <xr:revisionPtr revIDLastSave="0" documentId="8_{BBA72881-03F7-4304-A755-F90F69D6CD54}" xr6:coauthVersionLast="47" xr6:coauthVersionMax="47" xr10:uidLastSave="{00000000-0000-0000-0000-000000000000}"/>
  <bookViews>
    <workbookView xWindow="-110" yWindow="-110" windowWidth="19420" windowHeight="10420" firstSheet="5" activeTab="5" xr2:uid="{00000000-000D-0000-FFFF-FFFF00000000}"/>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4-25 Needs (Sept to March)" sheetId="14" r:id="rId6"/>
    <sheet name="2023-24 Needs (All)" sheetId="12" state="hidden" r:id="rId7"/>
    <sheet name="2024-25 Needs (Previous)" sheetId="15" state="hidden" r:id="rId8"/>
    <sheet name="2023-24 Needs Grid Old" sheetId="8" state="hidden" r:id="rId9"/>
    <sheet name="2022-23 Needs Grid" sheetId="10" state="hidden" r:id="rId10"/>
    <sheet name="2019-20 Final" sheetId="5" state="hidden" r:id="rId11"/>
  </sheets>
  <definedNames>
    <definedName name="_xlnm._FilterDatabase" localSheetId="2" hidden="1">'2018-19 Needs Trade Grid'!$A$3:$L$70</definedName>
    <definedName name="_xlnm._FilterDatabase" localSheetId="10" hidden="1">'2019-20 Final'!$A$3:$L$34</definedName>
    <definedName name="_xlnm._FilterDatabase" localSheetId="1" hidden="1">'2019-2020 Needs Grid'!$A$2:$N$73</definedName>
    <definedName name="_xlnm._FilterDatabase" localSheetId="4" hidden="1">'2020-21 Needs Grid'!$A$2:$N$65</definedName>
    <definedName name="_xlnm._FilterDatabase" localSheetId="9" hidden="1">'2022-23 Needs Grid'!$A$2:$P$62</definedName>
    <definedName name="_xlnm._FilterDatabase" localSheetId="6" hidden="1">'2023-24 Needs (All)'!$A$2:$N$64</definedName>
    <definedName name="_xlnm._FilterDatabase" localSheetId="8" hidden="1">'2023-24 Needs Grid Old'!$A$2:$L$63</definedName>
    <definedName name="_xlnm._FilterDatabase" localSheetId="7" hidden="1">'2024-25 Needs (Previous)'!$A$2:$L$42</definedName>
    <definedName name="_xlnm._FilterDatabase" localSheetId="5" hidden="1">'2024-25 Needs (Sept to March)'!$A$2:$K$27</definedName>
    <definedName name="_xlnm._FilterDatabase" localSheetId="0" hidden="1">'LY call-New Dates'!$A$3:$Q$82</definedName>
    <definedName name="_xlnm.Print_Area" localSheetId="0">'LY call-New Dates'!$A$3:$M$82</definedName>
    <definedName name="_xlnm.Print_Titles" localSheetId="6">'2023-24 Needs (All)'!$1:$2</definedName>
    <definedName name="_xlnm.Print_Titles" localSheetId="8">'2023-24 Needs Grid Old'!$1:$2</definedName>
    <definedName name="_xlnm.Print_Titles" localSheetId="7">'2024-25 Needs (Previous)'!$1:$2</definedName>
    <definedName name="_xlnm.Print_Titles" localSheetId="5">'2024-25 Needs (Sept to March)'!$1:$2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10"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10"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10"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10"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10"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10"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60E86EB_F5F3_43AC_A4F6_D4B3DC453DD2_.wvu.FilterData" localSheetId="2" hidden="1">'2018-19 Needs Trade Grid'!$A$3:$L$70</definedName>
    <definedName name="Z_D60E86EB_F5F3_43AC_A4F6_D4B3DC453DD2_.wvu.FilterData" localSheetId="10" hidden="1">'2019-20 Final'!$A$3:$L$34</definedName>
    <definedName name="Z_D60E86EB_F5F3_43AC_A4F6_D4B3DC453DD2_.wvu.FilterData" localSheetId="1" hidden="1">'2019-2020 Needs Grid'!$A$2:$N$73</definedName>
    <definedName name="Z_D60E86EB_F5F3_43AC_A4F6_D4B3DC453DD2_.wvu.FilterData" localSheetId="4" hidden="1">'2020-21 Needs Grid'!$A$2:$N$65</definedName>
    <definedName name="Z_D60E86EB_F5F3_43AC_A4F6_D4B3DC453DD2_.wvu.FilterData" localSheetId="0" hidden="1">'LY call-New Dates'!$A$3:$Q$82</definedName>
    <definedName name="Z_D60E86EB_F5F3_43AC_A4F6_D4B3DC453DD2_.wvu.PrintArea" localSheetId="0" hidden="1">'LY call-New Dates'!$A$3:$M$82</definedName>
    <definedName name="Z_D60E86EB_F5F3_43AC_A4F6_D4B3DC453DD2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s>
  <calcPr calcId="191028"/>
  <customWorkbookViews>
    <customWorkbookView name="LCBO - Personal View" guid="{185A5CD5-3184-493D-8586-15BEEE1E3F5A}" mergeInterval="0" changesSavedWin="1" personalView="1" maximized="1" windowWidth="1916" windowHeight="807" activeSheetId="8"/>
    <customWorkbookView name="meaiv - Personal View" guid="{73078B99-6B6B-4F3B-AEEA-5AC4F88B9E68}" mergeInterval="0" personalView="1" maximized="1" windowWidth="1916" windowHeight="935" activeSheetId="7"/>
    <customWorkbookView name="Cloutier, Peter - Personal View" guid="{A419E118-27CE-453F-8E2E-57861CD2041E}" mergeInterval="0" personalView="1" maximized="1" windowWidth="2516" windowHeight="1216" activeSheetId="7"/>
    <customWorkbookView name="Greg MacDonald - Personal View" guid="{22257EB2-3327-40FC-8113-145770006338}" mergeInterval="0" personalView="1" maximized="1" windowWidth="1676" windowHeight="729" activeSheetId="6"/>
    <customWorkbookView name="Cundari, Marie - Personal View" guid="{5B3AED00-93DF-4FAB-9F3C-5DA9CBE9CC8B}" mergeInterval="0" personalView="1" maximized="1" windowWidth="1598" windowHeight="574" activeSheetId="7"/>
    <customWorkbookView name="mealb - Personal View" guid="{A14B8E4B-3F8F-4606-8E44-39BB9FEA4A2E}" mergeInterval="0" personalView="1" maximized="1" windowWidth="1676" windowHeight="579" activeSheetId="7"/>
    <customWorkbookView name="Caputo, Adam - Personal View" guid="{D60E86EB-F5F3-43AC-A4F6-D4B3DC453DD2}" mergeInterval="0" personalView="1" maximized="1" xWindow="-11" yWindow="-11" windowWidth="1942" windowHeight="1056"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8" l="1"/>
  <c r="F15" i="8"/>
  <c r="D26" i="8"/>
  <c r="F26" i="8"/>
  <c r="K15" i="8"/>
  <c r="D34" i="8"/>
  <c r="K59" i="8"/>
  <c r="F54" i="8"/>
  <c r="E54" i="8"/>
  <c r="D54" i="8"/>
  <c r="F52" i="8"/>
  <c r="E52" i="8"/>
  <c r="D52" i="8"/>
  <c r="K62" i="8"/>
  <c r="K61" i="8"/>
  <c r="K60" i="8"/>
  <c r="K58" i="8"/>
  <c r="K57" i="8"/>
  <c r="K56" i="8"/>
  <c r="K53" i="8"/>
  <c r="K54" i="8"/>
  <c r="K52" i="8"/>
  <c r="K50" i="8"/>
  <c r="K47" i="8"/>
  <c r="K46" i="8"/>
  <c r="K42" i="8"/>
  <c r="K40" i="8"/>
  <c r="K37" i="8"/>
  <c r="K39" i="8"/>
  <c r="K31" i="8"/>
  <c r="K30" i="8"/>
  <c r="K29" i="8"/>
  <c r="K24" i="8"/>
  <c r="K23" i="8"/>
  <c r="K22" i="8"/>
  <c r="K21" i="8"/>
  <c r="K20" i="8"/>
  <c r="K16" i="8"/>
  <c r="K13" i="8"/>
  <c r="K14" i="8"/>
  <c r="K10" i="8"/>
  <c r="K9" i="8"/>
  <c r="K8" i="8"/>
  <c r="K7" i="8"/>
  <c r="K5" i="8"/>
  <c r="K33" i="8"/>
  <c r="F16" i="8"/>
  <c r="E16" i="8"/>
  <c r="F13" i="8"/>
  <c r="E13" i="8"/>
  <c r="F14" i="8"/>
  <c r="E14" i="8"/>
  <c r="F60" i="8"/>
  <c r="D33" i="8"/>
  <c r="E33" i="8"/>
  <c r="F33" i="8"/>
  <c r="D28" i="8"/>
  <c r="E28" i="8"/>
  <c r="F61" i="8"/>
  <c r="D61" i="8"/>
  <c r="E60" i="8"/>
  <c r="D60" i="8"/>
  <c r="F57" i="8"/>
  <c r="E57" i="8"/>
  <c r="D57" i="8"/>
  <c r="F56" i="8"/>
  <c r="E56" i="8"/>
  <c r="D56" i="8"/>
  <c r="F55" i="8"/>
  <c r="D55" i="8"/>
  <c r="F50" i="8"/>
  <c r="E50" i="8"/>
  <c r="D50" i="8"/>
  <c r="F46" i="8"/>
  <c r="E46" i="8"/>
  <c r="D46" i="8"/>
  <c r="F42" i="8"/>
  <c r="E42" i="8"/>
  <c r="D42" i="8"/>
  <c r="D40" i="8"/>
  <c r="F37" i="8"/>
  <c r="E37" i="8"/>
  <c r="D37" i="8"/>
  <c r="F20" i="8"/>
  <c r="E20" i="8"/>
  <c r="D20" i="8"/>
  <c r="D15" i="8"/>
  <c r="E9" i="8"/>
  <c r="E8" i="8"/>
  <c r="F7" i="8"/>
  <c r="E7" i="8"/>
  <c r="D7" i="8"/>
  <c r="F5" i="8"/>
  <c r="E5" i="8"/>
  <c r="D5" i="8"/>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s="1"/>
  <c r="G68" i="3" s="1"/>
  <c r="H67" i="3"/>
  <c r="I66" i="3"/>
  <c r="H66" i="3"/>
  <c r="G66" i="3"/>
  <c r="I65" i="3"/>
  <c r="H65" i="3" s="1"/>
  <c r="G65" i="3" s="1"/>
  <c r="H64" i="3"/>
  <c r="H63" i="3"/>
  <c r="I62" i="3"/>
  <c r="H62" i="3"/>
  <c r="G62" i="3"/>
  <c r="H61" i="3"/>
  <c r="H60" i="3"/>
  <c r="I60" i="3" s="1"/>
  <c r="H59" i="3"/>
  <c r="H58" i="3"/>
  <c r="H56" i="3"/>
  <c r="I53" i="3"/>
  <c r="H53" i="3"/>
  <c r="G53" i="3"/>
  <c r="I50" i="3"/>
  <c r="H50" i="3" s="1"/>
  <c r="G50" i="3" s="1"/>
  <c r="I48" i="3"/>
  <c r="H48" i="3"/>
  <c r="G48" i="3"/>
  <c r="I47" i="3"/>
  <c r="H47" i="3"/>
  <c r="G47" i="3" s="1"/>
  <c r="I44" i="3"/>
  <c r="H44" i="3"/>
  <c r="G44" i="3"/>
  <c r="I43" i="3"/>
  <c r="H43" i="3"/>
  <c r="G43" i="3"/>
  <c r="I39" i="3"/>
  <c r="H39" i="3" s="1"/>
  <c r="G39" i="3" s="1"/>
  <c r="I33" i="3"/>
  <c r="H33" i="3"/>
  <c r="G33" i="3"/>
  <c r="I32" i="3"/>
  <c r="H32" i="3"/>
  <c r="G32" i="3"/>
  <c r="I31" i="3"/>
  <c r="H31" i="3" s="1"/>
  <c r="G31" i="3" s="1"/>
  <c r="I30" i="3"/>
  <c r="H30" i="3"/>
  <c r="G30" i="3"/>
  <c r="I29" i="3"/>
  <c r="H29" i="3"/>
  <c r="G29" i="3" s="1"/>
  <c r="I28" i="3"/>
  <c r="H28" i="3"/>
  <c r="G28" i="3"/>
  <c r="I27" i="3"/>
  <c r="H27" i="3"/>
  <c r="G27" i="3"/>
  <c r="I26" i="3"/>
  <c r="H26" i="3" s="1"/>
  <c r="G26" i="3" s="1"/>
  <c r="I25" i="3"/>
  <c r="H25" i="3"/>
  <c r="G25" i="3"/>
  <c r="I24" i="3"/>
  <c r="H24" i="3"/>
  <c r="G24" i="3"/>
  <c r="I23" i="3"/>
  <c r="H23" i="3" s="1"/>
  <c r="G23" i="3" s="1"/>
  <c r="I22" i="3"/>
  <c r="H22" i="3"/>
  <c r="G22" i="3"/>
  <c r="I21" i="3"/>
  <c r="H21" i="3"/>
  <c r="G21" i="3" s="1"/>
  <c r="I20" i="3"/>
  <c r="H20" i="3"/>
  <c r="G20" i="3"/>
  <c r="I19" i="3"/>
  <c r="H19" i="3"/>
  <c r="G19" i="3"/>
  <c r="I18" i="3"/>
  <c r="H18" i="3" s="1"/>
  <c r="G18" i="3" s="1"/>
  <c r="I17" i="3"/>
  <c r="H17" i="3"/>
  <c r="G17" i="3"/>
  <c r="I16" i="3"/>
  <c r="H16" i="3"/>
  <c r="G16" i="3"/>
  <c r="I15" i="3"/>
  <c r="H15" i="3" s="1"/>
  <c r="G15" i="3" s="1"/>
  <c r="I14" i="3"/>
  <c r="H14" i="3"/>
  <c r="G14" i="3"/>
  <c r="I13" i="3"/>
  <c r="H13" i="3"/>
  <c r="G13" i="3" s="1"/>
  <c r="I12" i="3"/>
  <c r="H12" i="3"/>
  <c r="G12" i="3"/>
  <c r="I11" i="3"/>
  <c r="H11" i="3"/>
  <c r="G11" i="3"/>
  <c r="I10" i="3"/>
  <c r="H10" i="3" s="1"/>
  <c r="G10" i="3" s="1"/>
  <c r="I9" i="3"/>
  <c r="H9" i="3"/>
  <c r="G9" i="3"/>
  <c r="I8" i="3"/>
  <c r="H8" i="3"/>
  <c r="G8" i="3"/>
  <c r="I7" i="3"/>
  <c r="H7" i="3" s="1"/>
  <c r="G7" i="3" s="1"/>
  <c r="I6" i="3"/>
  <c r="H6" i="3"/>
  <c r="G6" i="3"/>
  <c r="I5" i="3"/>
  <c r="H5" i="3"/>
  <c r="G5" i="3" s="1"/>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s="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s="1"/>
  <c r="G73" i="1" s="1"/>
  <c r="I74" i="1"/>
  <c r="H74" i="1" s="1"/>
  <c r="G74" i="1" s="1"/>
  <c r="I75" i="1"/>
  <c r="H75" i="1" s="1"/>
  <c r="G75" i="1" s="1"/>
  <c r="I76" i="1"/>
  <c r="H76" i="1" s="1"/>
  <c r="G76" i="1" s="1"/>
  <c r="I77" i="1"/>
  <c r="H77" i="1" s="1"/>
  <c r="G77" i="1" s="1"/>
  <c r="I79" i="1"/>
  <c r="H79" i="1" s="1"/>
  <c r="G79" i="1" s="1"/>
  <c r="I80" i="1"/>
  <c r="H80" i="1" s="1"/>
  <c r="G80" i="1" s="1"/>
  <c r="I81" i="1"/>
  <c r="H81" i="1" s="1"/>
  <c r="G81" i="1" s="1"/>
  <c r="I82" i="1"/>
  <c r="H82" i="1" s="1"/>
  <c r="G82" i="1" s="1"/>
  <c r="J1" i="1" l="1"/>
  <c r="I1" i="1"/>
  <c r="G6" i="1"/>
  <c r="H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F46" authorId="0" shapeId="0" xr:uid="{00000000-0006-0000-0200-000001000000}">
      <text>
        <r>
          <rPr>
            <b/>
            <sz val="9"/>
            <color indexed="81"/>
            <rFont val="Tahoma"/>
            <family val="2"/>
          </rPr>
          <t>LCBO:</t>
        </r>
        <r>
          <rPr>
            <sz val="9"/>
            <color indexed="81"/>
            <rFont val="Tahoma"/>
            <family val="2"/>
          </rPr>
          <t xml:space="preserve">
entertaining-sized formats?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tc={9292C922-0749-45B2-BEA8-A7B96B36776C}</author>
    <author>tc={91256FDC-C7BF-4051-AD9D-07A55C340A36}</author>
    <author>tc={965039E4-EE16-4A15-8652-62529C4E360C}</author>
  </authors>
  <commentList>
    <comment ref="H2" authorId="0" shapeId="0" xr:uid="{9292C922-0749-45B2-BEA8-A7B96B36776C}">
      <text>
        <t>[Threaded comment]
Your version of Excel allows you to read this threaded comment; however, any edits to it will get removed if the file is opened in a newer version of Excel. Learn more: https://go.microsoft.com/fwlink/?linkid=870924
Comment:
    + 1 week from Pre-Sub</t>
      </text>
    </comment>
    <comment ref="I2" authorId="1" shapeId="0" xr:uid="{91256FDC-C7BF-4051-AD9D-07A55C340A36}">
      <text>
        <t>[Threaded comment]
Your version of Excel allows you to read this threaded comment; however, any edits to it will get removed if the file is opened in a newer version of Excel. Learn more: https://go.microsoft.com/fwlink/?linkid=870924
Comment:
    +3 weeks from Call Back Deadline</t>
      </text>
    </comment>
    <comment ref="J2" authorId="2" shapeId="0" xr:uid="{965039E4-EE16-4A15-8652-62529C4E360C}">
      <text>
        <t>[Threaded comment]
Your version of Excel allows you to read this threaded comment; however, any edits to it will get removed if the file is opened in a newer version of Excel. Learn more: https://go.microsoft.com/fwlink/?linkid=870924
Comment:
    + 6 days from Sample Deadline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tc={9CF61426-487F-44DF-A8B8-27596156905E}</author>
    <author>tc={117D9330-C70F-4D8F-9F4C-5891A49A53B3}</author>
    <author>tc={8CF2A8B3-67E6-4467-8AB8-8F34C6443EB8}</author>
    <author>tc={D2FAAB06-3A3B-4710-A2CF-04C8BD46FC9D}</author>
  </authors>
  <commentList>
    <comment ref="L18" authorId="0" shapeId="0" xr:uid="{9CF61426-487F-44DF-A8B8-27596156905E}">
      <text>
        <t>[Threaded comment]
Your version of Excel allows you to read this threaded comment; however, any edits to it will get removed if the file is opened in a newer version of Excel. Learn more: https://go.microsoft.com/fwlink/?linkid=870924
Comment:
    @Farrell, Paul can you add the max # submissions</t>
      </text>
    </comment>
    <comment ref="L19" authorId="1" shapeId="0" xr:uid="{117D9330-C70F-4D8F-9F4C-5891A49A53B3}">
      <text>
        <t>[Threaded comment]
Your version of Excel allows you to read this threaded comment; however, any edits to it will get removed if the file is opened in a newer version of Excel. Learn more: https://go.microsoft.com/fwlink/?linkid=870924
Comment:
    @Farrell, Paul  can you add the max # submissions</t>
      </text>
    </comment>
    <comment ref="F21" authorId="2" shapeId="0" xr:uid="{8CF2A8B3-67E6-4467-8AB8-8F34C6443EB8}">
      <text>
        <t>[Threaded comment]
Your version of Excel allows you to read this threaded comment; however, any edits to it will get removed if the file is opened in a newer version of Excel. Learn more: https://go.microsoft.com/fwlink/?linkid=870924
Comment:
    @Dillas, Jeryca should we say $30.75+? Really we won't be buying anything standard</t>
      </text>
    </comment>
    <comment ref="G22" authorId="3" shapeId="0" xr:uid="{D2FAAB06-3A3B-4710-A2CF-04C8BD46FC9D}">
      <text>
        <t>[Threaded comment]
Your version of Excel allows you to read this threaded comment; however, any edits to it will get removed if the file is opened in a newer version of Excel. Learn more: https://go.microsoft.com/fwlink/?linkid=870924
Comment:
    @Dillas, Jeryca i feel like some of the trend examples can be 'refreshed' also shoudl we remove no alc?
Reply:
    @Bailey, Alanna updated!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tc={8D6E6E32-842E-4A16-B1BC-200D2A01E09E}</author>
    <author>tc={260F93FA-88E0-4C88-97B7-F7C31DCAE8B3}</author>
    <author>tc={878459E7-E10D-4858-B387-DB15A5F22DBD}</author>
  </authors>
  <commentList>
    <comment ref="H2" authorId="0" shapeId="0" xr:uid="{8D6E6E32-842E-4A16-B1BC-200D2A01E09E}">
      <text>
        <t>[Threaded comment]
Your version of Excel allows you to read this threaded comment; however, any edits to it will get removed if the file is opened in a newer version of Excel. Learn more: https://go.microsoft.com/fwlink/?linkid=870924
Comment:
    + 1 week from Pre-Sub</t>
      </text>
    </comment>
    <comment ref="I2" authorId="1" shapeId="0" xr:uid="{260F93FA-88E0-4C88-97B7-F7C31DCAE8B3}">
      <text>
        <t>[Threaded comment]
Your version of Excel allows you to read this threaded comment; however, any edits to it will get removed if the file is opened in a newer version of Excel. Learn more: https://go.microsoft.com/fwlink/?linkid=870924
Comment:
    +3 weeks from Call Back Deadline</t>
      </text>
    </comment>
    <comment ref="J2" authorId="2" shapeId="0" xr:uid="{878459E7-E10D-4858-B387-DB15A5F22DBD}">
      <text>
        <t>[Threaded comment]
Your version of Excel allows you to read this threaded comment; however, any edits to it will get removed if the file is opened in a newer version of Excel. Learn more: https://go.microsoft.com/fwlink/?linkid=870924
Comment:
    + 6 days from Sample Deadline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tc={3BA11609-A41E-4809-8CDF-7CBCF63EB984}</author>
    <author>tc={D8941EA6-B5F6-47F2-B8D4-3D00BCE07C4D}</author>
    <author>tc={69C21F64-7A54-4FA9-A73F-00F8D2B6CDE9}</author>
    <author>tc={C53C6524-1273-4400-8D4F-78C9DB041D52}</author>
    <author>tc={BB534B4E-4893-4ADD-9BED-F2F4C3321527}</author>
  </authors>
  <commentList>
    <comment ref="K18" authorId="0" shapeId="0" xr:uid="{3BA11609-A41E-4809-8CDF-7CBCF63EB98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K19" authorId="1" shapeId="0" xr:uid="{D8941EA6-B5F6-47F2-B8D4-3D00BCE07C4D}">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E21" authorId="2" shapeId="0" xr:uid="{69C21F64-7A54-4FA9-A73F-00F8D2B6CDE9}">
      <text>
        <t>[Threaded comment]
Your version of Excel allows you to read this threaded comment; however, any edits to it will get removed if the file is opened in a newer version of Excel. Learn more: https://go.microsoft.com/fwlink/?linkid=870924
Comment:
    @Dillas, Jeryca should we say $30.75+? Really we won't be buying anything standard</t>
      </text>
    </comment>
    <comment ref="F22" authorId="3" shapeId="0" xr:uid="{C53C6524-1273-4400-8D4F-78C9DB041D52}">
      <text>
        <t>[Threaded comment]
Your version of Excel allows you to read this threaded comment; however, any edits to it will get removed if the file is opened in a newer version of Excel. Learn more: https://go.microsoft.com/fwlink/?linkid=870924
Comment:
    @Dillas, Jeryca i feel like some of the trend examples can be 'refreshed' also shoudl we remove no alc?
Reply:
    @Bailey, Alanna updated!</t>
      </text>
    </comment>
    <comment ref="E36" authorId="4" shapeId="0" xr:uid="{BB534B4E-4893-4ADD-9BED-F2F4C332152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we start price higher than floor?</t>
      </text>
    </comment>
  </commentList>
</comments>
</file>

<file path=xl/sharedStrings.xml><?xml version="1.0" encoding="utf-8"?>
<sst xmlns="http://schemas.openxmlformats.org/spreadsheetml/2006/main" count="2993" uniqueCount="789">
  <si>
    <t>Buyer</t>
  </si>
  <si>
    <t>NISS CALL ID</t>
  </si>
  <si>
    <t>Product Category</t>
  </si>
  <si>
    <t>Country</t>
  </si>
  <si>
    <t>Price Range</t>
  </si>
  <si>
    <t>Product specs</t>
  </si>
  <si>
    <t>Pre-sub Deadline (Friday)</t>
  </si>
  <si>
    <t>Call back Deadline</t>
  </si>
  <si>
    <t>Sample Deadline</t>
  </si>
  <si>
    <t>Tasting Date</t>
  </si>
  <si>
    <t>Category response - Due date</t>
  </si>
  <si>
    <t>Max # Subs. Per Agent</t>
  </si>
  <si>
    <t>Target Launch Date</t>
  </si>
  <si>
    <t>Comments</t>
  </si>
  <si>
    <t>Spirits</t>
  </si>
  <si>
    <t>Online Exculsive Gifting Proposals- Spirits only</t>
  </si>
  <si>
    <t>All Countries</t>
  </si>
  <si>
    <t>Various</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</si>
  <si>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</si>
  <si>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Ontario Small Distiller Direct-to-Store Delivery Program</t>
  </si>
  <si>
    <t>Canada (Ontario)</t>
  </si>
  <si>
    <t>$26.75+</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</si>
  <si>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</si>
  <si>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White Spirits</t>
  </si>
  <si>
    <t>Fall flavoured vodka</t>
  </si>
  <si>
    <t>$27.25+</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</si>
  <si>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</si>
  <si>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All Wines</t>
  </si>
  <si>
    <t>Seasonal Wines - Fall/Winter</t>
  </si>
  <si>
    <t>$10.95 - $18.95</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</si>
  <si>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</si>
  <si>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Ontario Wines</t>
  </si>
  <si>
    <t>International Canadian Blends</t>
  </si>
  <si>
    <t>$9.95/750ml +</t>
  </si>
  <si>
    <t xml:space="preserve">ICB:  All size formats will be considered. White varietals with a focus on Pinot Grigio, Sauvignon Blanc, and Chardonnay. Red varietals with a focus on Merlot and Cabernet Sauvignon. </t>
  </si>
  <si>
    <t>Specialty / Flavoured Wines</t>
  </si>
  <si>
    <t>$8.95-$13.95</t>
  </si>
  <si>
    <t>Non-VQA Wines: Focus on innovative packaging, on-trend flavours. Seasonally appropriate wines for the autumn/holiday season will also be considered for a limited time purchase (eg. Chocolate, Mulled wine, etc.).</t>
  </si>
  <si>
    <t>European Wines</t>
  </si>
  <si>
    <t>Italy Red Blends and Other</t>
  </si>
  <si>
    <t>Italy</t>
  </si>
  <si>
    <t>$9.95 - $19.95</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</si>
  <si>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</si>
  <si>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OW Adhoc  -  #1</t>
  </si>
  <si>
    <t xml:space="preserve">Obtain permission of category/product manager before submitting to adhoc tenders. For wines not covered in other Product Calls within this Needs Letter. </t>
  </si>
  <si>
    <t>EW Adhoc #1</t>
  </si>
  <si>
    <t>All EW Countries</t>
  </si>
  <si>
    <t>Obtain permission of category/product manager before submitting to adhoc tenders. For wines not covered in other Product Calls within this Needs Letter, offering outstanding innovation or high rate of success on other markets.</t>
  </si>
  <si>
    <t>New World Wines</t>
  </si>
  <si>
    <t>NWW Ahoc #1</t>
  </si>
  <si>
    <t>ALL NW Countries</t>
  </si>
  <si>
    <t>For wines directly solicited by the Product or Category Manager. Utilized to capitalize on immediate needs, and/or wines not covered in the varietal tenders. Obtain permission of category/product manager before submitting to adhoc tenders.</t>
  </si>
  <si>
    <t>Italy White Blends and Other</t>
  </si>
  <si>
    <t>$8.95 – $16.95</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</si>
  <si>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</si>
  <si>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Beer &amp; Cider</t>
  </si>
  <si>
    <t>Ontario Seasonal Craft Beer - Autumn</t>
  </si>
  <si>
    <t>Ontario Craft seasonal beers appropriate for Autumn  (i.e., Stouts, Porters, Oak Aged, Harvest,  etc.) will be considered. Sales success from brewery retail store or on premise (if applicable) will be considered. Available for a limited time only.</t>
  </si>
  <si>
    <t>Import/Out of Province Seasonal Craft Beer - Spring</t>
  </si>
  <si>
    <t>All Countries (excludes Ontario Craft Beer)</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</si>
  <si>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</si>
  <si>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Gin</t>
  </si>
  <si>
    <t>$28.00+</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</si>
  <si>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</si>
  <si>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Spain Red</t>
  </si>
  <si>
    <t>Spain</t>
  </si>
  <si>
    <t>$8.95 - $16.95</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</si>
  <si>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</si>
  <si>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Ontario Craft Beer - Existing Suppliers</t>
  </si>
  <si>
    <t>Submissions for permanent listings (i.e., new brand, new format) from existing craft breweries.</t>
  </si>
  <si>
    <t>Ontario Craft Beer &amp; Cider - New Suppliers</t>
  </si>
  <si>
    <t>Product from craft breweries and cideries new to LCBO (i.e., do not have a current listing).  Should have year-round appeal and be positioned as the flagship brand.</t>
  </si>
  <si>
    <t>Portugal Red</t>
  </si>
  <si>
    <t>Portugal</t>
  </si>
  <si>
    <t>$8.95 - $14.95</t>
  </si>
  <si>
    <t>two calls on the same date</t>
  </si>
  <si>
    <t>Iberia White</t>
  </si>
  <si>
    <t>Spain, Portugal</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</si>
  <si>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</si>
  <si>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Summer flavoured vodkas</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</si>
  <si>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</si>
  <si>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Vodka</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</si>
  <si>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</si>
  <si>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Rum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</si>
  <si>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</si>
  <si>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Seasonal Rose Program</t>
  </si>
  <si>
    <t>$7.95 - $18.95</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</si>
  <si>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</si>
  <si>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Ontario Wines Direct Delivery (on shelf October 2017)</t>
  </si>
  <si>
    <t xml:space="preserve">VQA Wines and QA Fruit Wines with a focus on key Ontario varietals from producers located in PEC, LENS and emerging regions. Distribution is limited to a selected number of stores. </t>
  </si>
  <si>
    <t>Germany White, Brands</t>
  </si>
  <si>
    <t>Germany</t>
  </si>
  <si>
    <t>$9.95 - $15.95</t>
  </si>
  <si>
    <t xml:space="preserve">Brands, modern package/style, engaging story, success on other markets; focus on single varietals, ideally wines with true wine credentials. Finished offers only, no concepts in development. Final packages if selected for tasting. </t>
  </si>
  <si>
    <t>Germany Red, Brands</t>
  </si>
  <si>
    <t xml:space="preserve">Brands, modern package/style, engaging story, success on other markets; ideally wines with true wine credentials. Finished offers only, no concepts in development. Final packages if selected for tasting. </t>
  </si>
  <si>
    <t>Import/Out of Province Seasonal Craft Beer - Summer</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</si>
  <si>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</si>
  <si>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OW Adhoc  -  #2</t>
  </si>
  <si>
    <t>EW Adhoc #2</t>
  </si>
  <si>
    <t>New Brands</t>
  </si>
  <si>
    <t>$11.95 - $17.95</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</si>
  <si>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</si>
  <si>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NWW Ahoc #2</t>
  </si>
  <si>
    <t>Ontario Seasonal Craft Beer - Winter</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</si>
  <si>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</si>
  <si>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Brown Spirits</t>
  </si>
  <si>
    <t>Whisky Shop, Spring &amp; Summer release</t>
  </si>
  <si>
    <t>$39.95 - $150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</si>
  <si>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</si>
  <si>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Nouveau Wines</t>
  </si>
  <si>
    <t>$8.95 - $15.95</t>
  </si>
  <si>
    <t>Sample deadline and tasting dates subject to change. Successful applicants will be notified of any change. Preference for wines $13.95 and under. Actively looking for submissions from California, in addition to Europe and Ontario.</t>
  </si>
  <si>
    <t>Cotes du Rhone, CdR-Village, and Cru</t>
  </si>
  <si>
    <t>France</t>
  </si>
  <si>
    <t>$13.95 – $19.95</t>
  </si>
  <si>
    <t>Modern package/style, engaging story and/or success on other markets; focus on Vacqueyras and Gigondas for $17.95-$19.95 price tier</t>
  </si>
  <si>
    <t>Spring / Summer wines</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</si>
  <si>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</si>
  <si>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 xml:space="preserve">Organic Wines - Red/White Still </t>
  </si>
  <si>
    <t>$9.95 - $17.95</t>
  </si>
  <si>
    <t xml:space="preserve">Certified organic wines only. Focus on popular varietals or blends. Strong quality for the price is a must. Organic status must be clearly identifiable on the front label. A competitive advertising and promotional budget is critical. </t>
  </si>
  <si>
    <t>RTD</t>
  </si>
  <si>
    <t>Coolers</t>
  </si>
  <si>
    <t>All countries</t>
  </si>
  <si>
    <t xml:space="preserve">Value Pricing: 
&lt; $0.594 per 100ml for 6-pack, ≥1L containers, and ≥473mL single serve;
&lt; $0.684 per 100ml for 4-packs
All pricing above these level falls into Premium. Preference will be given to Premium pricing
(based on 750 mL)
</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</si>
  <si>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</si>
  <si>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Premixed Cocktails </t>
  </si>
  <si>
    <t xml:space="preserve">Value: ≤$13.90,
Mainstream: $13.95-$15.90, Premium: ≥$15.95
(based on 750 mL)
</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</si>
  <si>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</si>
  <si>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Summer seasonal liqueurs &amp; Tequila</t>
  </si>
  <si>
    <t>(seasonal liqueurs) $20.00 - $39.95
(Barkeep’s Pantry)
$20.00+
                                   (Tequila) $34.95 - $99.95</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</si>
  <si>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</si>
  <si>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New World &amp; European Wines</t>
  </si>
  <si>
    <t>Wines Licensee Program</t>
  </si>
  <si>
    <t>$7.95-$15.95</t>
  </si>
  <si>
    <t>TBD - Holding Spot</t>
  </si>
  <si>
    <t>Value Wines</t>
  </si>
  <si>
    <t>≤ $10.90</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</si>
  <si>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</si>
  <si>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South West France Red</t>
  </si>
  <si>
    <t>$9.95-$14.95</t>
  </si>
  <si>
    <t>Modern package/style, engaging story and/or success on other markets; focus on Cahors and Madiran only for $13.95 - $14.95 price tier (under is welcome).</t>
  </si>
  <si>
    <t>South West France White</t>
  </si>
  <si>
    <t>$8.95-$12.95</t>
  </si>
  <si>
    <t>Modern package/style, engaging story and/or success on other markets.</t>
  </si>
  <si>
    <t xml:space="preserve">VQA Table Wines </t>
  </si>
  <si>
    <t>$11.95-$16.95</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</si>
  <si>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</si>
  <si>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Ontario Craft Beer - New Suppliers</t>
  </si>
  <si>
    <t>Product from craft breweries new to LCBO (i.e., do not have a current listing).  Should have year-round appeal and be positioned as the flagship brand.</t>
  </si>
  <si>
    <t>Cider</t>
  </si>
  <si>
    <t>Competitively priced to existing portfolio</t>
  </si>
  <si>
    <t xml:space="preserve">Domestic or imported Cider and Perry will be considered.  Traditional and Flavoured styles.  Single serve can or multi-pack bottle format preferred.  Proven track record in other markets.  Renowned or award winning.  </t>
  </si>
  <si>
    <t>Ontario Seasonal Craft Beer - Spring</t>
  </si>
  <si>
    <t>Ontario Craft seasonal beers appropriate for Spring  (i.e., Imperial IPA's, Bock beers, Sour beers, etc.) will be considered. Sales success from brewery retail store or on premise (if applicable) will be considered. Available for a limited time only.</t>
  </si>
  <si>
    <t>All Halloween + Import/OOP Seasonal Craft Beer - Autumn</t>
  </si>
  <si>
    <t xml:space="preserve">All Countries </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</si>
  <si>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</si>
  <si>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Submissions for permanent listings (i.e., new brand, new format) from existing craft  breweries.</t>
  </si>
  <si>
    <t>Ontario Wines Direct Delivery (on Shelf March 2018; P13)</t>
  </si>
  <si>
    <t>HOLD SPACE</t>
  </si>
  <si>
    <t>Shiraz</t>
  </si>
  <si>
    <t>Australia</t>
  </si>
  <si>
    <t>$12.95-$18.95</t>
  </si>
  <si>
    <t>Identified as Shiraz on the label (no Syrah). Strong quality, shelf appeal and a competitive advertising and promotional budget that includes budget for LTO's, Display and Advertising. Brand extensions, or new to LCBO Wines considered equally.</t>
  </si>
  <si>
    <t>hold the date for later addition</t>
  </si>
  <si>
    <t>NWW Ahoc #3</t>
  </si>
  <si>
    <t>Fall seasonal / Asian Spirits</t>
  </si>
  <si>
    <t>$25.95+</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</si>
  <si>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</si>
  <si>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Open</t>
  </si>
  <si>
    <t>OW Adhoc  -  #3</t>
  </si>
  <si>
    <t>EW Adhoc #3</t>
  </si>
  <si>
    <t>$8.95 - $13.95</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</si>
  <si>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</si>
  <si>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Ontario Seasonal Craft Beer - Summer</t>
  </si>
  <si>
    <t>Ontario Craft seasonal beers appropriate for Summer (i.e., Wheat, Fruit Beers, Saison, etc.). Sales success from brewery retail store or on premise (if applicable) will be considered. Available for a limited time only.</t>
  </si>
  <si>
    <t>Holiday</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</si>
  <si>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</si>
  <si>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$9.95-$13.95</t>
  </si>
  <si>
    <t xml:space="preserve">Non-VQA Wines: Focus on exciting brands with innovative packaging and all natural, on-trend flavour profiles. </t>
  </si>
  <si>
    <t>Whisky shop, fall release &amp; annual listings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</si>
  <si>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</si>
  <si>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Ontario wines</t>
  </si>
  <si>
    <t>VQA Table Wines</t>
  </si>
  <si>
    <t>All</t>
  </si>
  <si>
    <t>Holiday gifting</t>
  </si>
  <si>
    <t>Import/Out of Province Seasonal Craft Beer - Winter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</si>
  <si>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</si>
  <si>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International &amp; Out Of Province Beer</t>
  </si>
  <si>
    <t>All Countries (excludes Ontario Beer)</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</si>
  <si>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</si>
  <si>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Ontario Wines Direct Delivery (on shelf June 2018; P3)</t>
  </si>
  <si>
    <t>Brown spirits</t>
  </si>
  <si>
    <t>Whisky Shop,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</si>
  <si>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</si>
  <si>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2019/20 Merchandising Needs Grid</t>
  </si>
  <si>
    <t>Ontario Seasonal Craft Beer – Autumn 2018</t>
  </si>
  <si>
    <t>Value Wines - Red and White still table wine</t>
  </si>
  <si>
    <t>All New world countries (excluding Ontario)</t>
  </si>
  <si>
    <t>$7.95 - $9.95 per 750ml</t>
  </si>
  <si>
    <t>Popular varietals or blends that over deliver in qulaity for the price.  Submissions can be new to market or brand extensions.  Strong shelf appeal and a competative promotional budget for in-store programs is required.</t>
  </si>
  <si>
    <t>Flavoured Wines</t>
  </si>
  <si>
    <t>$9.00+</t>
  </si>
  <si>
    <t>Flavoured wines priced &gt;$9/750mL only; interested in organic, premium packaging cues, products with excellent performance either in LCBO seasonal program or other markets.</t>
  </si>
  <si>
    <t>Spain Reds and Whites</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</si>
  <si>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</si>
  <si>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</si>
  <si>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OW Ad Hoc  -  #1</t>
  </si>
  <si>
    <t>EW Ad Hoc #1</t>
  </si>
  <si>
    <t>NWW Ad Hoc #1</t>
  </si>
  <si>
    <t>Seasonal Wines – Fall/Winter</t>
  </si>
  <si>
    <t>Online Exclusive Gifting Proposals – Spirits Only</t>
  </si>
  <si>
    <t>Import/Out-of-Province (not Ontario) Seasonal Craft Beer – Spring 2019</t>
  </si>
  <si>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</si>
  <si>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</si>
  <si>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Ontario Craft Beer – Existing Suppliers</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</si>
  <si>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</si>
  <si>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</si>
  <si>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White spirits</t>
  </si>
  <si>
    <t>Asian Spirits</t>
  </si>
  <si>
    <t>Asian countries</t>
  </si>
  <si>
    <t>All price points</t>
  </si>
  <si>
    <t>Asian Spirits: Limited seasonal or one-shot opportunities may exist to test new offerings in order to feed current interest and growth, also open to flavoured submissions in all size formats</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</si>
  <si>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</si>
  <si>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</si>
  <si>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</si>
  <si>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Ontario Craft Beer &amp; Cider – New Suppliers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</si>
  <si>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</si>
  <si>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</si>
  <si>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Value Wines/Non AOC Red and White still table wine</t>
  </si>
  <si>
    <t>$7.95 - $10.95 per 750ml</t>
  </si>
  <si>
    <t>Popular varietals or blends that over deliver in quality price ratio.  Submissions can be new to market or brand extensions.  Strong shelf appeal and a competative promotional budget for in-store programs is required.</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</si>
  <si>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</si>
  <si>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</si>
  <si>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</si>
  <si>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</si>
  <si>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2019)</t>
  </si>
  <si>
    <t>VQA Wines and QA fruit wines with a focus on  producers located in PEC, LENS and emerging regions. Distribution is limited to a pre-selected list of stores.</t>
  </si>
  <si>
    <t>Ontario Seasonal Craft Beer – Winter 2018</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</si>
  <si>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</si>
  <si>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</si>
  <si>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OW Ad Hoc  -  #2</t>
  </si>
  <si>
    <t>EW Ad Hoc #2</t>
  </si>
  <si>
    <t>NWW Ad Hoc #2</t>
  </si>
  <si>
    <t>vodka</t>
  </si>
  <si>
    <t>Import / Out-of-Province (not Ontario) Seasonal Craft Beer – Summer 2019</t>
  </si>
  <si>
    <t>Spring/Summer Seasonal wines</t>
  </si>
  <si>
    <t>Whisky Shop – Spring &amp; Summer release</t>
  </si>
  <si>
    <t>Ready-To-Drink</t>
  </si>
  <si>
    <t xml:space="preserve">Value: 
&lt; $0.594 per 100mL for 6-pack, ≥1L containers, and ≥473mL single serve
&lt; $0.684 per 100mL for 4-packs
All pricing above these levels falls into Premium. Preference will be given to Premium pricing
(based on 750mL).
</t>
  </si>
  <si>
    <t xml:space="preserve">Value: ≤$13.90,
Mainstream: $13.95-$15.90, Premium: ≥$15.95
(based on 750mL)
</t>
  </si>
  <si>
    <t>Ontario Seasonal Craft Beer – Spring 2019</t>
  </si>
  <si>
    <t>Argentina and Chile Red and White still table wine</t>
  </si>
  <si>
    <t>Argentina and Chile</t>
  </si>
  <si>
    <t>Focus on primary varieties and blends. Wines must over-deliver for the price point with a preference for new brands to the market. Strong shelf appeal and a competitive A&amp;P budget required.</t>
  </si>
  <si>
    <t>Summer Seasonal Liqueurs &amp; Tequila</t>
  </si>
  <si>
    <t>Ontario Wines Direct Delivery (on Shelf March 2020)</t>
  </si>
  <si>
    <t xml:space="preserve">VQA wines and QA fruit wines with a focus on key Ontario varietals from producers located in PEC, LENS and emerging regions. Distribution is limited to a selected number of stores. </t>
  </si>
  <si>
    <t>Import/Out-of-Province (not Ontario) Seasonal Craft Beer – Autumn 2019</t>
  </si>
  <si>
    <t>South Africa Red and White still table wines</t>
  </si>
  <si>
    <t>South Africa</t>
  </si>
  <si>
    <t>Focus on Sauvignon Blanc, Cabernet Sauvignon and red blends. Wines must over-deliver for the price point and can be new to market brands or extensions. Strong shelf appeal and a competitive A&amp;P budget.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</si>
  <si>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</si>
  <si>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</si>
  <si>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</si>
  <si>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Australian Shiraz</t>
  </si>
  <si>
    <t>$9.95 - $16.95</t>
  </si>
  <si>
    <t>Single Varietal Shiraz - no blends.  Submissions must include significant marketing support with a focus on LCBO retail store programs. Strong shelf appeal and high customer engagement is required.</t>
  </si>
  <si>
    <t>OW Ad Hoc  #3</t>
  </si>
  <si>
    <t>EW Ad Hoc #3</t>
  </si>
  <si>
    <t>NWW Ad Hoc #3</t>
  </si>
  <si>
    <t>Ontario Seasonal Craft Beer – Summer 2019</t>
  </si>
  <si>
    <t>Ontario Craft Beer – New Suppliers</t>
  </si>
  <si>
    <t>European Sparkling Wines</t>
  </si>
  <si>
    <t>$12.95 - $19.95</t>
  </si>
  <si>
    <t>All sparklers from Europe, good price quality ratio.  A focus will be on well priced Prosecco and Cremants.</t>
  </si>
  <si>
    <t>AOC French Red</t>
  </si>
  <si>
    <t>$10.95 -$17.95</t>
  </si>
  <si>
    <t>Single varietals and blends, excellent price quality ratio.  Packaging can be either modern or traditional.  Focus will be on well priced appellations.</t>
  </si>
  <si>
    <t>Whisky Shop – Fall release</t>
  </si>
  <si>
    <t>$39.95-$150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</si>
  <si>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</si>
  <si>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Import/Out-of-Province (not Ontario) Seasonal Craft Beer – Winter2019</t>
  </si>
  <si>
    <t>AOC French White</t>
  </si>
  <si>
    <t>$10.95 - $16.95</t>
  </si>
  <si>
    <t>International &amp; Out-of-Province Beer</t>
  </si>
  <si>
    <t xml:space="preserve">All Wines </t>
  </si>
  <si>
    <t>Holiday Gifting</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</si>
  <si>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</si>
  <si>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Holiday Gifting (Spirits)</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</si>
  <si>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</si>
  <si>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Fall Seasonal/Asian Spirits</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</si>
  <si>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</si>
  <si>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</si>
  <si>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</si>
  <si>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</si>
  <si>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</si>
  <si>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</si>
  <si>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</si>
  <si>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 xml:space="preserve">Obtain permission of category/product manager before submitting to ad hoc tenders. For wines not covered in other product calls within this needs letter. </t>
  </si>
  <si>
    <t>Obtain permission of category/product manager before submitting to ad hoc tenders. For wines not covered in other product calls within this needs letter, offering outstanding innovation or high rate of success in other markets.</t>
  </si>
  <si>
    <t>All NW Countries</t>
  </si>
  <si>
    <t>For wines directly solicited by the category/product manager. Utilized to capitalize on immediate needs and/or wines not covered in the varietal tenders. Obtain permission of category/product manager before submitting to ad hoc tenders.</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</si>
  <si>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</si>
  <si>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</si>
  <si>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</si>
  <si>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</si>
  <si>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</si>
  <si>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</si>
  <si>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</si>
  <si>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</si>
  <si>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</si>
  <si>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</si>
  <si>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</si>
  <si>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</si>
  <si>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Ontario Wines Direct Delivery (on shelf October 2018)</t>
  </si>
  <si>
    <t xml:space="preserve">VQA Wines and QA fruit wines with a focus on key Ontario varietals from producers located in PEC, LENS and emerging regions. Distribution is limited to a select number of stores. </t>
  </si>
  <si>
    <t>Obtain permission of category/product manager before submitting to ad hoc tenders. For wines not covered in other product calls within this needs letter, looking for exceptional innovation or high rate of success in other markets.</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</si>
  <si>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</si>
  <si>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</si>
  <si>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</si>
  <si>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</si>
  <si>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</si>
  <si>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</si>
  <si>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</si>
  <si>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</si>
  <si>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</si>
  <si>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</si>
  <si>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</si>
  <si>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</si>
  <si>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</si>
  <si>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</si>
  <si>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</si>
  <si>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</si>
  <si>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$9.95 - $14.95</t>
  </si>
  <si>
    <t>Ontario Wines Direct Delivery (on Shelf March 2019)</t>
  </si>
  <si>
    <t xml:space="preserve">Obtain permission of category/product manager before submitting to adhoc tenders. For wines not covered in other Product Calls within this needs letter. </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</si>
  <si>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</si>
  <si>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</si>
  <si>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</si>
  <si>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</si>
  <si>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</si>
  <si>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</si>
  <si>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</si>
  <si>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</si>
  <si>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</si>
  <si>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</si>
  <si>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$39.95 - $300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</si>
  <si>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</si>
  <si>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</si>
  <si>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</si>
  <si>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</si>
  <si>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</si>
  <si>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$39.95-$300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</si>
  <si>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</si>
  <si>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</si>
  <si>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</si>
  <si>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</si>
  <si>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</si>
  <si>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</si>
  <si>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Whisky Shop – Fall Release &amp; Annual Listings</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</si>
  <si>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</si>
  <si>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</si>
  <si>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</si>
  <si>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</si>
  <si>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</si>
  <si>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</si>
  <si>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</si>
  <si>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</si>
  <si>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</si>
  <si>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</si>
  <si>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</si>
  <si>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</si>
  <si>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</si>
  <si>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</si>
  <si>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</si>
  <si>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</si>
  <si>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</si>
  <si>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</si>
  <si>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</si>
  <si>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</si>
  <si>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</si>
  <si>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2020/21 Merchandising Needs Grid</t>
  </si>
  <si>
    <t>Champagne</t>
  </si>
  <si>
    <t>$40 -$65</t>
  </si>
  <si>
    <t>Preference for Rose, but considering all styles.</t>
  </si>
  <si>
    <t>Non-Alc Refreshment</t>
  </si>
  <si>
    <t>Non-alcoholic Beer, Cider, &amp; RTD</t>
  </si>
  <si>
    <t>Wines</t>
  </si>
  <si>
    <t>New &amp; Exciting Wines Incubator Program Fall/Winter</t>
  </si>
  <si>
    <t>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</si>
  <si>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</si>
  <si>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New World Countries (excluding Ontario, Canada)</t>
  </si>
  <si>
    <t>Europe</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</si>
  <si>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</si>
  <si>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Whisky Shop Turn 2 – Winter Release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</si>
  <si>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</si>
  <si>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</si>
  <si>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Wines from Portugal</t>
  </si>
  <si>
    <t>$8.50 to $14.95</t>
  </si>
  <si>
    <t xml:space="preserve">Red and white wines, brands with innovative concepts offering point of differentiation, modern package/style and/or success in other similar markets. Finished offers only, no concepts in development. </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</si>
  <si>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</si>
  <si>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</si>
  <si>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Ontario Wines Direct Delivery (on shelf October 2020)</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</si>
  <si>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</si>
  <si>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Whisky Shop Turn 3 &amp; 4 – Spring &amp; Summer release</t>
  </si>
  <si>
    <t xml:space="preserve">Value: 
&lt; $0.608 per 100mL for 6-pack, ≥1L containers, and ≥473mL single serve
&lt; $0.701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</si>
  <si>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</si>
  <si>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Premixed</t>
  </si>
  <si>
    <t>Value: ≤$13.90,
Mainstream: $13.95-$15.90, Premium: ≥$15.95
(based on 750mL)</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</si>
  <si>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</si>
  <si>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</si>
  <si>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</si>
  <si>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</si>
  <si>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$8.95 -$17.95</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</si>
  <si>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</si>
  <si>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March 2021)</t>
  </si>
  <si>
    <t>International Domestic Blends</t>
  </si>
  <si>
    <t>Whisky Shop Turn 1– Fall release</t>
  </si>
  <si>
    <t>Holiday Gifting - Beer/RTD/Cider</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</si>
  <si>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</si>
  <si>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</si>
  <si>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Ontario Wines Direct Delivery (on Shelf June 2021)</t>
  </si>
  <si>
    <t>Fall Seasonal Brown Spirits + Liqueurs</t>
  </si>
  <si>
    <t>2024/25 Merchandising Needs Grid (Pre-submissions due September 2024-March 2025)</t>
  </si>
  <si>
    <t xml:space="preserve">Call Description </t>
  </si>
  <si>
    <t>Out of Province Canadian Beer &amp; Cider</t>
  </si>
  <si>
    <t>All provinces</t>
  </si>
  <si>
    <t>Product must be Canadian in origin and manufactured in Canada. A successful track record, excellent price quality, competitively priced to the existing product category, award winning and a solid marketing plan are just a few of the key considerations. Single-serve tall cans are preferred. Maximum of 3 submission per agent. Any successfully listed products will be targeted for release in spring/summer 2025.</t>
  </si>
  <si>
    <t>International Beer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</si>
  <si>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t>
  </si>
  <si>
    <t>Croatian and Hungarian Wines</t>
  </si>
  <si>
    <t>Croatia and Hungary</t>
  </si>
  <si>
    <t>$11.95 - $18.95/750ml</t>
  </si>
  <si>
    <t>Red and white dry still wines from Croatia and Hungary. Packaging should be vibrant and modern with broad appeal to a wide demographic. Only 750ml formats will be considered. Strong marketing support is required. A marketing plan must be provided which demonstrates strategies to achieve the annual sales targets.
Please note, in accordance with LCBO policy, we will continue to purchase products shipping from source locations. It is the agent's responsibility to ensure all products submitted adhere to this policy.</t>
  </si>
  <si>
    <t xml:space="preserve">Fall/Winter Rum Shop </t>
  </si>
  <si>
    <t>$37.20+</t>
  </si>
  <si>
    <t xml:space="preserve">Fall/Winter Rum Shop: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E-Commerce.  Ideal call to submit previous Vintages submissions, or products with special/ limited editions. Priority will be given to Rums priced in the super premium price band as well as Deluxe and that are seasonally relevant. These products will release in Fall 2025 (P7).
375mL format is of interest. De-Alc products will also be considered.
Please note accordance with LCBO policy, we will continue to purchase products shipping from source locations.  It is the agent's responsibility to ensure all products submitted adhere to this policy.
                                                                                                    </t>
  </si>
  <si>
    <t>Import Seasonal Craft Beer - Autumn 2025</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</si>
  <si>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t>
  </si>
  <si>
    <t>Italy Red, White &amp; Lambrusco</t>
  </si>
  <si>
    <t>$9.95-$24.95</t>
  </si>
  <si>
    <t xml:space="preserve">Seeking out Piedmont red wines between $9.95 - $24.95 with a focus on Barbera and Nebbiolo based wines &amp; new Lambrusco SKUs priced between $13.95 - $17.95. Mostly looking for brand extentions of successful SKUs/brands offering great value for money. Strong marketing support is required. A marketing plan must be provided which demonstrates strategies to achieve the annual sales targets. Please note, in accordance with LCBO policy, we will continue to purchase products shipping from source locations. It is the agent's responsibilty to ensure all products submitted adhere to this policy. </t>
  </si>
  <si>
    <t>$31.15+</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</si>
  <si>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DBWL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</si>
  <si>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 xml:space="preserve">Fall/Winter Gin Shop </t>
  </si>
  <si>
    <t>$40.35+</t>
  </si>
  <si>
    <t>Fall/Winter Gin Shop: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lighter styles, lower alc, flavour). Looking for representation from various Gin producing countries around the world that offer package appeal combined with marketing strategy/support. Priority will be given to products priced in the Deluxe price band and that are seasonally relevant. Preferred size format is 750ml. Products will be released as seasonal or one shot and can have a more limited distribution but includes E-Commerce. These products will release in Fall 2025 (P7).     
375ml format is of interest. De-Alc products will also be considered.
Please note, in accordance with LCBO policy, we will continue to purchase products shipping from source locations.  It is the agent's responsibility to ensure all products submitted adhere to this policy.</t>
  </si>
  <si>
    <t>$9.95 - $12.95</t>
  </si>
  <si>
    <t xml:space="preserve">Value priced reds from regions outside of Rioja priced between $9.95 - $12.95. Please note, in accordance with LCBO policy, we will continue to purchase products shipping from source locations. It is the agent's responsibilty to ensure all products submitted adhere to this policy. </t>
  </si>
  <si>
    <t>Ontario Wines Direct Delivery (on Shelf March 2025)</t>
  </si>
  <si>
    <t xml:space="preserve">VQA wines awith a focus on small wineries from producers located in PEC, LENS and emerging regions. Unique and/or niche offerings from all regions will also be considered.  For more information about this program, please see Ontario Wines Direct Delivery to LCBO Stores Program | Doing Business with LCBO. Distribution is limited to a selected number of stores. </t>
  </si>
  <si>
    <t>USA New Brands &amp; Innovation</t>
  </si>
  <si>
    <t xml:space="preserve">USA </t>
  </si>
  <si>
    <t>$10.95 - $19.95/750mL equivalent</t>
  </si>
  <si>
    <t>Agents to pick a maximum of two brand concepts to submit for consideration, with up to two wines per brand (a max. of four submissions per agent). We are looking for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</si>
  <si>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California Extensions, USA</t>
  </si>
  <si>
    <t>USA</t>
  </si>
  <si>
    <t>$12.95-$19.95/750mL equivalent</t>
  </si>
  <si>
    <t xml:space="preserve">Looking for brand extensions (size, format, varietal, style, tier) to current, high-performing, growing brands.  Various colours/styles will be considered. Please note, in accordance with LCBO policy, we will continue to purchase products shipping from source locations.  It is the agent's responsibility to ensure all products submitted adhere to this policy.
</t>
  </si>
  <si>
    <t>Submissions from existing suppliers to the LCBO of Ontario craft beer for new ongoing year-round listings.
Sales success from a brewery retail store or on-premise (if applicable) will be considered, along with sales performance of current LCBO listings.
All tasting/lab and marketing samples must arrive with the NISS or LCBO number, and the completed LCB 2030 Package Label for Samples form.</t>
  </si>
  <si>
    <t>Spain White</t>
  </si>
  <si>
    <t xml:space="preserve">Focus on white wines from Rueda up to $14.95, Rioja up to $16.95 and introductory priced wines priced between $9.95 - $11.95.
Please note, in accordance with LCBO policy, we will continue to purchase products shipping from source locations. It is the agent's responsibilty to ensure all products submitted adhere to this policy. </t>
  </si>
  <si>
    <t>Ontario Seasonal Craft Beer – Summer 2025</t>
  </si>
  <si>
    <t>Ontario Craft Beer Summer Seasonal Program - Submissions from Existing LCBO Suppliers. Seeking products that are appropriate for the Summer season that will appeal to the craft beer consumer such as Light Lagers, Pilsners, Session IPA's, Hazy IPA's, Sours, Innovative Beers, Wheat, Fruited, etc., will be considered.  
Sales success from a brewery retail store or on-premise (if applicable) will be considered, along with the sales performance of the supplier's current LCBO portfolio. This seasonal listing is active in retail P3 - P6, 2025.
All tasting/lab and marketing samples must arrive with the NISS or LCBO number, and the completed LCB 2030 Package Label for Samples form.</t>
  </si>
  <si>
    <t xml:space="preserve">$9.95-$11.95/750mL equivalent </t>
  </si>
  <si>
    <t>750mL and 1.5L size formats. All red and white varietals and blends will be considered.  Considering new brand innovation and line extensions of current popular brands. Submissions should have strong brand proposition, compelling packaging and a well-considered marketing support/plan.</t>
  </si>
  <si>
    <t>Submissions for year-round listings from Ontario Craft Suppliers new to the LCBO. Items should have year-round appeal and be positioned as the suppliers flagship brand.
Pricing worksheetsare available on the lCBO Trade Website - "Doing Business With LCBO website". The minimum sales target for this product is an average of 20 litres per store per four-week period.
All tasting/lab and marketing samples must arrive with the NISS or LCBO number, and the completed LCB 2030 Package Label for Samples form.</t>
  </si>
  <si>
    <t>Import Seasonal Craft Beer - Winter 2025</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</si>
  <si>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t>
  </si>
  <si>
    <t>$49.95-$500+</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</si>
  <si>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t>
  </si>
  <si>
    <t>New and unique gifts, interesting and exciting sampler packs, solution-focused cocktailing kits, gifts packs, stocking stuffers, limited-availability/edition/prestige bottles are of interest. A deadline and requirements letter will be issued in December 2024.  Please note, in accordance with LCBO policy, we will continue to purchase products shipping from source locations.  It is the agent's responsibility to ensure all products submitted adhere to this policy.</t>
  </si>
  <si>
    <t>Beer, Cider &amp; Ready to Drink</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</si>
  <si>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in December 2024.</t>
  </si>
  <si>
    <t>Holiday Gifting -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</si>
  <si>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in December 2024.  Please note, in accordance with LCBO policy, we will continue to purchase products shipping from source locations.  It is the agent's responsibility to ensure all products submitted adhere to this policy.</t>
  </si>
  <si>
    <t>(Seasonal Liqueurs) $21.00 -$39.95
                                   (Brandy, Cognac, Armagnac, Grappa) $29.75+</t>
  </si>
  <si>
    <t>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t>
  </si>
  <si>
    <t>Ontario Wines Direct Delivery (on shelf July 2025)</t>
  </si>
  <si>
    <t xml:space="preserve">VQA wines awith a focus on small wineries from producers located in PEC, LENS and emerging regions. Unique and/or niche offerings from all regions will also be considered.  For more information about this program, please see Ontario Wines Direct Delivery to LCBO Stores Program | doingbusinesswithlcbo.com. Distribution is limited to a selected number of stores. </t>
  </si>
  <si>
    <t>2023/24 Merchandising Needs Grid</t>
  </si>
  <si>
    <t>California Extensions</t>
  </si>
  <si>
    <t>255/3604</t>
  </si>
  <si>
    <t>Non-Alcoholic/ De-alcoholised Spirits</t>
  </si>
  <si>
    <t>$24.95-$49.95</t>
  </si>
  <si>
    <t>Focus is on de-alcoholized spririts that cater to our diverse customer looking for non-alcohol options.  These products can be alternatives to vodka, gin, rum, whisky, tequila with exciting packagaing appealing to a wide demographic. Seeking 375ml, 750ml formats between $24.95-$49.95, these products can have appeal year round or targeted for a specific occasion. A strong above the line marketing plan is important.  
These products will be purchased on a one-shot or seasonal basis.  
Please note, in accordance with LCBO policy, we will continue to purchase products shipping from source locations.  It is the agent's responsibility to ensure all products submitted adhere to this policy.</t>
  </si>
  <si>
    <t>Ontario Seasonal Craft Beer – Autumn 2021</t>
  </si>
  <si>
    <t>252-3600</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</si>
  <si>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</si>
  <si>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Ontario Wines Direct Delivery (on shelf July 2023)</t>
  </si>
  <si>
    <t>255/3605</t>
  </si>
  <si>
    <t>Import Seasonal Craft Beer - Spring 2022</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</si>
  <si>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t>
  </si>
  <si>
    <t>Wines Seasonal Incubator Program Fall/Winter</t>
  </si>
  <si>
    <t>255/3606</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</si>
  <si>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</si>
  <si>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ON Wines Seasonal Incubator Program Fall/Winter</t>
  </si>
  <si>
    <t>255/3607</t>
  </si>
  <si>
    <t>255/3608</t>
  </si>
  <si>
    <t>Rum + Spring/Summer Rum Shop</t>
  </si>
  <si>
    <t>$30.75+</t>
  </si>
  <si>
    <r>
      <rPr>
        <b/>
        <sz val="11"/>
        <color rgb="FF000000"/>
        <rFont val="Calibri"/>
        <family val="2"/>
      </rPr>
      <t>Rum</t>
    </r>
    <r>
      <rPr>
        <sz val="11"/>
        <color rgb="FF000000"/>
        <rFont val="Calibri"/>
        <family val="2"/>
      </rPr>
      <t xml:space="preserve">: 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Rum Shop</t>
    </r>
    <r>
      <rPr>
        <sz val="11"/>
        <color rgb="FF000000"/>
        <rFont val="Calibri"/>
        <family val="2"/>
      </rPr>
      <t>: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2024 (P1).
Preferred size is 750ml.
Please note accordance with LCBO policy, we will continue to purchase products shipping from source locations.  It is the agent's responsibility to ensure all products submitted adhere to this policy.</t>
    </r>
  </si>
  <si>
    <t>Southern Hemisphere - Innovation/Brand extentions</t>
  </si>
  <si>
    <t>255/3609</t>
  </si>
  <si>
    <t xml:space="preserve">New Zealand and Australia </t>
  </si>
  <si>
    <t>$11.95 - $19.95 / 750ml Equivalent</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</si>
  <si>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</si>
  <si>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252-3601</t>
  </si>
  <si>
    <t>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</si>
  <si>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t>
  </si>
  <si>
    <t>252-3602</t>
  </si>
  <si>
    <t>Gin + Spring/Summer Gin Shop</t>
  </si>
  <si>
    <t>$31.50+</t>
  </si>
  <si>
    <r>
      <rPr>
        <b/>
        <sz val="11"/>
        <color rgb="FF000000"/>
        <rFont val="Calibri"/>
        <family val="2"/>
      </rPr>
      <t xml:space="preserve">Gin: </t>
    </r>
    <r>
      <rPr>
        <sz val="11"/>
        <color rgb="FF000000"/>
        <rFont val="Calibri"/>
        <family val="2"/>
      </rPr>
      <t xml:space="preserve">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Gin Shop</t>
    </r>
    <r>
      <rPr>
        <sz val="11"/>
        <color rgb="FF000000"/>
        <rFont val="Calibri"/>
        <family val="2"/>
      </rPr>
      <t>: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2024 (P1).     
Preferred size format is 750ml.
Please note, in accordance with LCBO policy, we will continue to purchase products shipping from source locations.  It is the agent's responsibility to ensure all products submitted adhere to this policy.</t>
    </r>
  </si>
  <si>
    <t>French Red</t>
  </si>
  <si>
    <t>255/3610</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</si>
  <si>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</si>
  <si>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Please note, in accordance with LCBO policy, we will continue to purchase products shipping from source locations.  It is the agent's responsibility to ensure all products submitted adhere to this policy.</t>
  </si>
  <si>
    <t>255/3611</t>
  </si>
  <si>
    <t>Focus is on value priced reds from regions outside of Rioja, and Rioja priced between $15 the $20.  Please note, in accordance with LCBO policy, we will continue to purchase products shipping from source locations.  It is the agent's responsibility to ensure all products submitted adhere to this policy.</t>
  </si>
  <si>
    <t>Ontario Seasonal Craft Beer – Winter 2021</t>
  </si>
  <si>
    <t>252-3603</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</si>
  <si>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</si>
  <si>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r>
      <rPr>
        <sz val="11"/>
        <color rgb="FF000000"/>
        <rFont val="Calibri"/>
        <family val="2"/>
      </rPr>
      <t xml:space="preserve">Consideration will be given for the following purchases: 
</t>
    </r>
    <r>
      <rPr>
        <b/>
        <sz val="11"/>
        <color rgb="FF000000"/>
        <rFont val="Calibri"/>
        <family val="2"/>
      </rPr>
      <t xml:space="preserve">Year-round/General List: </t>
    </r>
    <r>
      <rPr>
        <sz val="11"/>
        <color rgb="FF000000"/>
        <rFont val="Calibri"/>
        <family val="2"/>
      </rPr>
      <t>Products</t>
    </r>
    <r>
      <rPr>
        <b/>
        <sz val="11"/>
        <color rgb="FF000000"/>
        <rFont val="Calibri"/>
        <family val="2"/>
      </rPr>
      <t xml:space="preserve"> </t>
    </r>
    <r>
      <rPr>
        <sz val="11"/>
        <color rgb="FF000000"/>
        <rFont val="Calibri"/>
        <family val="2"/>
      </rPr>
      <t>with established, successful brands in other markets or new brands with innovative packaging and/or targeting a new customer. Authenticity at all touchpoints is key. Strong marketing support required that outlines key support to ensure annual sales targets are being met.</t>
    </r>
    <r>
      <rPr>
        <sz val="11"/>
        <color rgb="FFFF0000"/>
        <rFont val="Calibri"/>
        <family val="2"/>
      </rPr>
      <t xml:space="preserve"> </t>
    </r>
    <r>
      <rPr>
        <sz val="11"/>
        <color rgb="FF000000"/>
        <rFont val="Calibri"/>
        <family val="2"/>
      </rPr>
      <t xml:space="preserve">Preference will be given to products priced $32.30-$38.00 to support the trade-up strategy.
</t>
    </r>
    <r>
      <rPr>
        <b/>
        <sz val="11"/>
        <color rgb="FF000000"/>
        <rFont val="Calibri"/>
        <family val="2"/>
      </rPr>
      <t xml:space="preserve">Seasonal/one-shot: </t>
    </r>
    <r>
      <rPr>
        <sz val="11"/>
        <color rgb="FF000000"/>
        <rFont val="Calibri"/>
        <family val="2"/>
      </rPr>
      <t>Products that offer strong points of difference to the current assortment (i.e., craft/artisanal, unique distillation methods or marketing approaches, low cal). Success in other markets is a benefit. 
Please note, in accordance with LCBO policy, we will continue to purchase products shipping from source locations.  It is the agent's responsibility to ensure all products submitted adhere to this policy.</t>
    </r>
  </si>
  <si>
    <t>Capitalizing on new trends in flavoured vodka (ie; Spice/savoury, natural flavours, no additives, low cal/ sugar, low alcohol), these products can have appeal for the spring/summer 2023 season or for a specific occasion. These products will be purchased on a one-shot or seasonal basis and will be merchandised in store section.
Preferred size format is 750ml.
Please note, in accordance with LCBO policy, we will continue to purchase products shipping from source locations.  It is the agent's responsibility to ensure all products submitted adhere to this policy.</t>
  </si>
  <si>
    <t>Premium Premixed Cocktails</t>
  </si>
  <si>
    <t>$14.95-$39.95</t>
  </si>
  <si>
    <t>Continuing to capture the growing trend towards premium premixed cocktails, these products will appeal to consumers looking for enhanced solutions, including automated one-time use formats.  Seeking 375ml, 750ml formats with minimum 20% to no more than 40% abv. Products can have appeal year round or targeted for a specific occasion. Looking for products to fill areas of white space in the current premixed portfolio with cocktail solutions which are currently on trend.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</si>
  <si>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$29.75+</t>
  </si>
  <si>
    <t>Coolers - Small Ontario Producers</t>
  </si>
  <si>
    <t>Ready to Drink</t>
  </si>
  <si>
    <t>Single Can Format Preferred
Pricing Various</t>
  </si>
  <si>
    <t>The Small Ontario Ready-to-Drink (RTD) Product Call is a seasonal program that provides an opportunity for small RTD suppliers to offer products for sale at the LCBO for a limited period of time.  It is intended to augment the LCBO’s larger and more competitive regularly listed RTD assortment with market-relevant, locally produced options from smaller producers.
Products that target a diversified customer base and appeal to consumers' changing taste profiles (i.e. less sweet, low calorie/sugar, low alc, natural ingredients) are of special interest. Brands that target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The program runs from the beginning of April until the end of September and inventory replenishment will be based on customer demand.
∙        Only one product per supplier will be considered for seasonal listing.  Products accepted for the program cannot be listed in or considered for the LCBO’s regular RTD assortment in the same year.  Products from the Small Ontario RTD program may be submitted for the regular program the following year at the choice of the supplier.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</si>
  <si>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t>
  </si>
  <si>
    <t>Premixed Cocktails</t>
  </si>
  <si>
    <t xml:space="preserve"> </t>
  </si>
  <si>
    <t>New and traditional cocktails in ready-to-serve, entertaining-sized formats (specifically, 750mL or larger). 
Range of spirit bases will be considered. Leading brand name spirits / mixes are preferred.   Preference may also be given to products/flavours which provide incrementality and breadth to our assortment.
Liquids should deliver the appropriate alc/vol for the cocktail. 
Preference for environmentally friendly packaging, LCBO exclusives, locally produced and those items with year-round appeal.   
Production lead-times may be a consideration when evaluating new product submissions.  Excessive lead times may not be conducive to the velocity and seasonality of the category.
Please note, in accordance with LCBO policy, we will continue to purchase products shipping from source locations.  It is the agent's responsibility to ensure all products submitted adhere to this policy.</t>
  </si>
  <si>
    <t>July 20 &amp; 21, 2023</t>
  </si>
  <si>
    <t>Single-serve or multi-packs. Products that target a diversified customer base and appeal to consumers' changing taste profiles (i.e. less sweet, low calorie/sugar, low alc, natural ingredients and cocktails) are of special interest. Brands that target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Party Packs are also of interest and should be submitted under this Call for consideration as well as seasonal listings.
Production lead-times may be a consideration when evaluating new product submissions.  Excessive lead times may not be conducive to the velocity and seasonality of the category.
Preference will also be given to products with premium and/or environmentally friendly packaging.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</si>
  <si>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Wines Seasonal Incubator Program Spring/Summer</t>
  </si>
  <si>
    <t>255/3612</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</si>
  <si>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</si>
  <si>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255/3613</t>
  </si>
  <si>
    <t>255/3614</t>
  </si>
  <si>
    <t>Ontario Wines Direct Delivery (on shelf October 2023)</t>
  </si>
  <si>
    <t>255/3615</t>
  </si>
  <si>
    <t>Southern Hemisphere Wines (Chile, Argentina, South Africa)</t>
  </si>
  <si>
    <t>255/3616</t>
  </si>
  <si>
    <t>Chile, Argentina, South Africa</t>
  </si>
  <si>
    <t xml:space="preserve">$10.95 - $17.95/ 750ml Equivalent </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</si>
  <si>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</si>
  <si>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Import Seasonal Craft Beer - Summer 2022</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</si>
  <si>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</si>
  <si>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t xml:space="preserve"> Tequila &amp; Tequila Shop 2024</t>
  </si>
  <si>
    <t>Mexico</t>
  </si>
  <si>
    <t xml:space="preserve">
$49.95 - +$149.95</t>
  </si>
  <si>
    <t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t>
  </si>
  <si>
    <t>Seasonal Rose Program - All Countries</t>
  </si>
  <si>
    <t xml:space="preserve">Wines </t>
  </si>
  <si>
    <t>255/3617</t>
  </si>
  <si>
    <t>$8.95 - $29.95/750ml equivalent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</si>
  <si>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</si>
  <si>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Portuguese Red &amp; White</t>
  </si>
  <si>
    <t>&gt;$10/ 750 ml equivalent</t>
  </si>
  <si>
    <t>Focus is on value priced reds and whites below $13.95, from traditional regions and varietals but with updated modern packaging.  Please note, in accordance with LCBO policy, we will continue to purchase products shipping from source locations. It is the agent's responsibility to ensure all products submitted adhere to this policy.</t>
  </si>
  <si>
    <t>Ontario Seasonal Craft Beer – Spring 2024</t>
  </si>
  <si>
    <t>Ontario Craft Beer Spring Seasonal Program - Submissions from Existing LCBO Suppliers. Seeking products that are appropriate for the Spring season that will appeal to the craft beer consumer. Items such as IPA's, DIPA's, Imperial IPAs, Sours, Innovative Beers, etc., will be considered.  
Sales success from a brewery retail store or on-premise (if applicable) will be considered, along with the sales performance of the supplier's current LCBO portfolio. This seasonal listing is active in retail from P13 through to P2 (2024).
All tasting/lab and marketing samples must arrive labeled with the NISS or LCBO item, all lab samples should be directed to the attention of Karen Carter.</t>
  </si>
  <si>
    <t>Out-Of-Province Canadian Spirits</t>
  </si>
  <si>
    <t>Canada (Not Ontario)</t>
  </si>
  <si>
    <t>$29.75-$49.95</t>
  </si>
  <si>
    <t>This Call focuses on ‘premium/deluxe’ Canadian-made spirits distilled outside of Ontario, specifically 375ml, 750ml formats between $29.75-$49.95.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</si>
  <si>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t>$11.95-$19.95/ 750mL equivalent</t>
  </si>
  <si>
    <t>New LCBO VQA wines. Red, White, Rose, and Sparkling will be considered.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</si>
  <si>
    <t>Summer Seasonal Liqueurs</t>
  </si>
  <si>
    <t>$21.00-$39.95</t>
  </si>
  <si>
    <t>Seasonal Liqueurs: Preference will be given to brand/size extensions and new and innovative flavours. Preference will be given to products that fall in the $21.00-$39.95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</si>
  <si>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t>
  </si>
  <si>
    <t>$35.80+</t>
  </si>
  <si>
    <r>
      <rPr>
        <b/>
        <sz val="11"/>
        <color rgb="FF000000"/>
        <rFont val="Calibri"/>
        <family val="2"/>
      </rPr>
      <t>Fall/Winter Rum Shop:</t>
    </r>
    <r>
      <rPr>
        <sz val="11"/>
        <color rgb="FF000000"/>
        <rFont val="Calibri"/>
        <family val="2"/>
      </rPr>
      <t xml:space="preserve">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new super premium price band as well as Deluxe and that are seasonally relevant. These products will release in Fall 2024 (P7).
Preferred size is 750ml.
Please note accordance with LCBO policy, we will continue to purchase products shipping from source locations.  It is the agent's responsibility to ensure all products submitted adhere to this policy.
                                                                                                    </t>
    </r>
  </si>
  <si>
    <t>Product must be Canadian in origin and manufactured in Canada. A successful track record, excellent price quality, competitively priced to the existing product category, award winning and a solid marketing plan are just a few of the key considerations. Single-serve tall cans are preferred. Maximum of 3 submission per agent. Any successfully listed products will be targeted for release in spring/summer 2024.</t>
  </si>
  <si>
    <t>French White</t>
  </si>
  <si>
    <t>$10.95 -$24.95+/750mL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</si>
  <si>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submissions must have allocations that will allow the product to achieve target and to meet continous demand. Please note, in accordance with LCBO policy, we will continue to purchase products shipping from source locations.  It is the agent's responsibility to ensure all products submitted adhere to this policy.</t>
  </si>
  <si>
    <t>Import Seasonal Craft Beer - Autumn 2022</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</si>
  <si>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t>
  </si>
  <si>
    <t>29.75+</t>
  </si>
  <si>
    <t>$38.95+</t>
  </si>
  <si>
    <r>
      <rPr>
        <b/>
        <sz val="11"/>
        <color rgb="FF000000"/>
        <rFont val="Calibri"/>
        <family val="2"/>
      </rPr>
      <t xml:space="preserve">Spring/Summer Gin Shop: </t>
    </r>
    <r>
      <rPr>
        <sz val="11"/>
        <color rgb="FF000000"/>
        <rFont val="Calibri"/>
        <family val="2"/>
      </rPr>
      <t>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Preferred size format is 750ml. Products will be released as seasonal or one shot and can have a more limited distribution but includes e-comm. These products will release in Fall 2024 (P7).     
Please note, in accordance with LCBO policy, we will continue to purchase products shipping from source locations.  It is the agent's responsibility to ensure all products submitted adhere to this policy.</t>
    </r>
  </si>
  <si>
    <t>Ontario Wines Direct Delivery (on Shelf March 2024)</t>
  </si>
  <si>
    <t>Submissions from LCBO existing suppliers for an Ontario craft beer year-round listing.
Sales success from a brewery retail store or on-premise (if applicable) will be considered, along with the sales performance of the suppliers current LCBO portfolio.
All tasting/lab and marketing samples must arrive labeled with the NISS or LCBO #.  All the lab samples should br directed to the attention of Karen Carter.</t>
  </si>
  <si>
    <t>$10.95 - $17.95/750mL equivalent</t>
  </si>
  <si>
    <t>California Refreshing Whites</t>
  </si>
  <si>
    <t>$12.95-$19.95</t>
  </si>
  <si>
    <t>Our focus is on bright and refreshing, single-varietal, non-oaked, dry wines, in a 750mL size format from California. We are only interested in brands with dynamic packaging, a compelling brand story and strong marketing support. Please note, in accordance with LCBO policy, we will continue to purchase products shipping from source locations.  It is the agent's responsibility to ensure all products submitted adhere to this policy.</t>
  </si>
  <si>
    <t>Ontario Seasonal Craft Beer – Summer 2024</t>
  </si>
  <si>
    <t>Ontario Craft Beer Summer Seasonal Program - Submissions from Existing LCBO Suppliers. Seeking products that are appropriate for the Summer season that will appeal to the craft beer consumer. Items such as Light Lagers, Pilsners,Session IPA's, Hazy IPA's, Sours, Innovative Beers, Wheat, Fruited, etc., will be considered.  
Sales success from a brewery retail store or on-premise (if applicable) will be considered, along with the sales performance of the supplier's current LCBO portfolio. This seasonal listing is active in retail from P3 through to P6 (2024).
All tasting/lab and marketing samples must arrive labeled with the NISS or LCBO item, all lab samples should be directed to the attention of Karen Carter.</t>
  </si>
  <si>
    <t>Submissions for year-round listings from Ontario Craft Suppliers new to the LCBO. Items should have year-round appeal and be positioned as the suppliers flagship brand.
Pricing worksheetsare available on the lCBO Trade Website - "Doing Business With LCBO website". The minimum sales target for this product is an average of 20 litres per store per four-week period.
All tasting/lab and marketing samples must arrive labeled with the NISS or LCBO #. All lab samples should be directed to the attention of Karen Carter.</t>
  </si>
  <si>
    <t>Import Seasonal Craft Beer - Winter 2022</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</si>
  <si>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t>
  </si>
  <si>
    <t>New and unique gifts, interesting and exciting mixed packs, gifts packs, stocking stuffers, advent calendars, limited-availability/edition/prestige bottles are of interest.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</si>
  <si>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</si>
  <si>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2023.</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</si>
  <si>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t>
  </si>
  <si>
    <t>Georgian Wines Red and White</t>
  </si>
  <si>
    <t>Georgia</t>
  </si>
  <si>
    <t>$11.95 to $19.95 / 750 ml equivalent</t>
  </si>
  <si>
    <t>We will be looking to grow the Georgian Wines category by implenting a limited distribution test through the Graduated Listing Program. We will be listing several new products with a limited distribution for a set period of time (9 to 12 months). Products we be given a short term quota based on the limited distribution to keep the listing by the end of the pre set period of time. Products that make this quota will then be given a broader distribution and the normal annual quota for the set will be applied to the products. We are open to test several styles of wines including traditional and modern packing and flavour profile to gain greater insights into the market preferences for this category.</t>
  </si>
  <si>
    <t>2024-25 Merchandising Needs Grid_March to September</t>
  </si>
  <si>
    <t>Tasting Rooms Needed</t>
  </si>
  <si>
    <t>1 Room</t>
  </si>
  <si>
    <t>Ontario Seasonal Craft Beer – Autumn 2024</t>
  </si>
  <si>
    <t>Ontario Craft Autumn Seasonal Program - Submissions from Existing LCBO Suppliers. Products appropriate for the Autumn season that will appeal to the craft beer consumer such as Stouts, Porters, Marzen, Harvest, Pumpkin, Sours, IPA's, DIPA's, and Innovative Beers, etc., will be considered.                                                                                     Available for a limited time only.
Sales success from a brewery retail store or on-premise (if applicable) will be considered, along with sales performance of current LCBO listings. Listing is active in retail – P7 through P9 (Sept 15, 2024  -  Dec 7, 2024).
All tasting &amp; lab samples must arrive with form LCB 2030 Package Label for Samples.  
All lab samples go to the attention of Karen Carter.</t>
  </si>
  <si>
    <t>2 Rooms</t>
  </si>
  <si>
    <t>Ontario Wines Direct Delivery (on shelf July 2024)</t>
  </si>
  <si>
    <t>Greece Red &amp; White Wines</t>
  </si>
  <si>
    <t>Greece</t>
  </si>
  <si>
    <t>$12.95 - $15.95</t>
  </si>
  <si>
    <t>Focus on indigenous red and white varietals from all regions of Greece, priced between $12.95 – $15.95. Packaging should be vibrant and modern with broad appeal to a wide demographic. Only 750ml formats will be considered. Strong marketing support is required and a marketing plan must demonstrate strategies to achieve the annual sales targets. 
Please note, in accordance with LCBO policy, we will continue to purchase products shipping from source locations.  It is the agent's responsibility to ensure all products submitted adhere to this policy.</t>
  </si>
  <si>
    <t>Australia New Brands and Innovation</t>
  </si>
  <si>
    <t>$12.95 - $18.95</t>
  </si>
  <si>
    <t xml:space="preserve">Focus on brand innovation as well as line extensions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appropriate Product Manager on the concepts you plan to submit. This can be done by submitting a one page brand summary at lease one week prior to the submission deadline. Please note, in accordance with LCBO policy, we will continue to purchase products shipping from source locations. It is the agent's responsibility to ensure that all products submitted adhere to this policy. </t>
  </si>
  <si>
    <t>Import Seasonal Craft Beer - Spring 2025</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</si>
  <si>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with form LCB 2030 Package Label for Samples.  All samples go to the attention of Holly Garner.</t>
  </si>
  <si>
    <t>N/A</t>
  </si>
  <si>
    <t>$31.95+</t>
  </si>
  <si>
    <t>Rum: Looking for innovation from customer favourite brands and unique offerings with mass appeal that are proven winners in other markets. Strong packaging and marketing support required that demonstrates strategies and tactics to achieve general list annual sales targets.
Spring/Summer Rum Shop: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2025.
375mL format is of interest. De-Alc products will also be considered.
Please note accordance with LCBO policy, we will continue to purchase products shipping from source locations.  It is the agent's responsibility to ensure all products submitted adhere to this policy.</t>
  </si>
  <si>
    <t>Canada</t>
  </si>
  <si>
    <t>Submissions from existing suppliers to the LCBO of Ontario craft beer for new ongoing year-round listings.
Sales success from a brewery retail store or on-premise (if applicable) will be considered, along with sales performance of current LCBO listings.
All tasting/lab and marketing samples must arrive with form LCB 2030 Package Label for Samples.  All lab samples go to the attention of Karen Carter.</t>
  </si>
  <si>
    <t xml:space="preserve">Target in-store release is Spring 2025.
Product must be - Made in Ontario and be from Ontario Craft cideries currently supplying LCBO.  Utilizing other local fruits instead of, or in combination with apple, which require longer lead times for sourcing.
Existing listings should be strong performers, with regards to net sales.
All tasting/lab and marketing samples must arrive with form LCB 2030 Package Label for Samples. </t>
  </si>
  <si>
    <t>White Sancerre</t>
  </si>
  <si>
    <t>Under $45</t>
  </si>
  <si>
    <t>Whites from Sancerre only.  No other Loire wines will be reviewed.  Looking for suppliers able to hold allocation to exceed current target of $380,000.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</si>
  <si>
    <t>$32.95+</t>
  </si>
  <si>
    <t>Gin: Looking for innovation from customer favourite brands and unique offerings with mass appeal that are proven winners in other markets. Strong packaging and marketing support required that demonstrates strategies and tactics to achieve general list annual sales targets.
Spring/Summer Gin Shop: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Looking for representation from various Gin-producing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2025.
Preferred size format is 750ml. De-Alc products will also be considered.
Please note, in accordance with LCBO policy, we will continue to purchase products shipping from source locations.  It is the agent's responsibility to ensure all products submitted adhere to this policy.</t>
  </si>
  <si>
    <t>Submissions  for year-round listings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with form LCB 2030 Package Label for Samples.  All lab samples go to the attention of Karen Carter.</t>
  </si>
  <si>
    <t>New Zealand Brand Extensions</t>
  </si>
  <si>
    <t>New Zealand</t>
  </si>
  <si>
    <t>$15.95-$19.95/750mL equivalent</t>
  </si>
  <si>
    <t>Whisky Shop Turn 2 – Jan-June Release</t>
  </si>
  <si>
    <t>Premium whiskies from around the world. Products should be unique, award winning and highly regarded. Preference may be given to new brands with proven success in other markets. Submissions are considered for a  release in the Whisky Shop program between Jan-June (140 stores), Enhanced Whisky Shop, e-commerce or for our Whisky Shop e-comm exclusive program.  Please note, in accordance with LCBO policy, we will continue to purchase products shipping from source locations.  It is the agent's responsibility to ensure all products submitted adhere to this policy.</t>
  </si>
  <si>
    <t>France - Value Brands</t>
  </si>
  <si>
    <t>$10.45 - $12.95</t>
  </si>
  <si>
    <t>Red and White (no Rose or sparkling).  Looking for French wines that will entice a new, younger customer into the category, products that will encourage trial.  Looking for brands that are french in feel, easy to pronounce, and will appeal to a new world shopper.  Simple, elegant, premium in feel branding, not looking for traditional labeling.   Please note, in accordance with LCBO policy, we will continue to purchase products shipping from source locations.  It is the agent's responsibility to ensure all products submitted adhere to this policy.</t>
  </si>
  <si>
    <t>German White Wines</t>
  </si>
  <si>
    <t>$10.45-15.95</t>
  </si>
  <si>
    <t>Looking to refresh the category identity with new brands that will introduce the category to new customers with clean, easy to understand packaging, modern styles (lower alcohol, lower sugar)and great price quality ratio under $15. White still wines only.  Please note, in accordance with LCBO policy, we will continue to purchase products shipping from source locations.  It is the agent's responsibility to ensure all products submitted adhere to this policy.</t>
  </si>
  <si>
    <t>Ontario Seasonal Craft Beer – Winter 2024</t>
  </si>
  <si>
    <t xml:space="preserve">Ontario Craft Winter Seasonal Program - Submissions from Existing LCBO Suppliers. Products appropriate for the Winter season that will appeal to the craft beer consumer  such as Stouts, Imperial Stouts, Porters, Barrel Aged Beers, IPA'a, DIPA's, Strong Ales, Sours, Innovative Beers, etc., will be considered.   
Available for a limited time only.
Sales success from a brewery retail store or on-premise (if applicable) will be considered, along with sales performance of current LCBO listings. Listing is active in retail – P10 through P12 (Dec 8, 2024 - March 2, 2025).
All tasting &amp; lab samples must arrive with form LCB 2030 Package Label for Samples.  
All lab samples go to the attention of Karen Carter. 
</t>
  </si>
  <si>
    <t>Ontario Wines Direct Delivery (on shelf October 2024)</t>
  </si>
  <si>
    <t>$32.15+</t>
  </si>
  <si>
    <t>Consideration will be given to the following: 
Products with established, successful brands in other markets. New brands with innovative packaging and/or targeting a new customer. Authenticity at all touchpoints is key. Products that offer strong points of difference to the current assortment (i.e., craft/artisanal, unique distillation methods or marketing approaches, low cal, low alcohol). Strong marketing support required that outlines key support initiatives. 
Preference will be given to products priced $32.95 - $37.95 to support the trade-up strategy.
Please note, in accordance with LCBO policy, we will continue to purchase products shipping from source locations.  It is the agent's responsibility to ensure all products submitted adhere to this policy.</t>
  </si>
  <si>
    <t>Capitalizing on new trends in flavoured vodka (ie; Spice/savoury, natural flavours, no additives, low cal/ sugar, low alcohol), these products can have appeal for the spring/summer season or for a specific occasion. These products will be purchased on a one-shot or seasonal basis and will be merchandised in section.
375mL format is of interest. De-Alc products will also be considered.
Please note, in accordance with LCBO policy, we will continue to purchase products shipping from source locations.  It is the agent's responsibility to ensure all products submitted adhere to this policy.</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</si>
  <si>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</si>
  <si>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Ready To Drink</t>
  </si>
  <si>
    <t>Ontario RTD Incubator Program</t>
  </si>
  <si>
    <t>The Small Ontario Ready-to-Drink (RTD) Product Call provides an opportunity for small RTD suppliers to offer products for sale at the LCBO.  It is intended to augment the LCBO’s larger and more competitive regularly listed RTD assortment with market-relevant, locally produced options from smaller producers.  Products that target a diversified customer base and appeal to consumers' changing taste profiles and reflect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Suppliers with products accepted for the program cannot be listed in or considered for the LCBO’s regular RTD assortment in the same year.  Products from the Small Ontario RTD program may be submitted for the regular program the following year at the choice of the supplier.    
- Products selected must achieve assigned sales targets to remain listed following Period 6.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</si>
  <si>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July 18 &amp; 19, 2024</t>
  </si>
  <si>
    <t xml:space="preserve"> 1 Room (Large)</t>
  </si>
  <si>
    <t>Premixed RTS Cocktails and Shots</t>
  </si>
  <si>
    <t xml:space="preserve">Premixed RTS (Ready-To-Serve) Cocktails is an opportunity to capture the growing trend towards premium premixed cocktails.  These products will appeal to consumers looking for enhanced solutions which provide an authentic experience. 
RTS Cocktails are typically (but not always) sold in larger formats ≥ 750ml and are intended to be poured/served with no additional liquid mixing.  Single serve shooter style products as well as premium cocktails &lt;750ml will also be considered under this call.  Liquids should deliver the appropriate alc/vol for the cocktail.  Standard markups based on the abv% would apply.  Please review the pricing calculator posted to the trade website for further details. 
Preference will be given to brands which are spirit-based, exclusive to the LCBO and produced domestically.  Preference may also be given to products/flavours which provide incrementality and breadth to our assortment.  Looking for products to fill areas of white space in the current premixed portfolio with cocktail solutions which are currently on trend.
Production lead-times may be a consideration when evaluating new product submissions.  Excessive lead times may not be conducive to the velocity and seasonality of the category.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
</t>
  </si>
  <si>
    <t>Includes Single-serve or multi-pack formats. Products that target a diversified customer base and appeal to consumers' changing taste profiles and reflect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Production lead-times may be a consideration when evaluating new product submissions.  Excessive lead times may not be conducive to the velocity and seasonality of the category.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</si>
  <si>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We are looking for wines that will capitalize on today's exciting trends: Wine-based spritzers and premixed cocktails, aluminum cans and other packaging innovations, low Alc/Low Cal, sparkling and wines that speak to popular cultural moments and/or are seasonally relevant. These will be one-time buys to allow us to explore and test new items. This seasonal program will run approximately from P1-P7. A marketing fee of 5% of the total PO cost will be applied, up to a max. of $8,000 and a min. of $2,000.   Please note, in accordance with LCBO policy, we will continue to purchase products shipping from source locations.  It is the agent's responsibility to ensure all products submitted adhere to this policy.</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</si>
  <si>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$8,000 and a min. of $2,000.   Please note, in accordance with LCBO policy, we will continue to purchase products shipping from source locations.  It is the agent's responsibility to ensure all products submitted adhere to this policy.</t>
  </si>
  <si>
    <t>We are looking for wines that will capitalize on today's exciting trends: Wine-based spritzers and premixed cocktails, aluminum cans and other packaging innovations, lighter choices and wines that speak to popular cultural moments and/or are seasonally relevant.  These will be one-time buys to allow us to explore and test new items. This seasonal program will run approximately from P1-P7. A marketing fee of 5% of the total PO cost will be applied, up to a max. of $8,000 and a min. of $2,000.   Please note, in accordance with LCBO policy, we will continue to purchase products shipping from source locations.  It is the agent's responsibility to ensure all products submitted adhere to this policy.</t>
  </si>
  <si>
    <t>$10.45 - $29.95/750ml equivalent</t>
  </si>
  <si>
    <t>All countries (including Canada – Ontario). This seasonal program runs from fiscal P1 to P7. A marketing fee of 5% of the total PO cost will be applied, up to a max. of $8,000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</si>
  <si>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Import Seasonal Craft Beer - Summer 2025</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</si>
  <si>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with form LCB 2030 Package Label for Samples.  All samples go to the attention of Holly Garner.</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</si>
  <si>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
All tasting/lab and marketing samples must arrive with form LCB 2030 Package Label for Samples.  All samples go to the attention of Holly Garner.</t>
  </si>
  <si>
    <t xml:space="preserve"> Tequila &amp; Tequila Shop</t>
  </si>
  <si>
    <t xml:space="preserve">
$39.95 - $149.95+</t>
  </si>
  <si>
    <t xml:space="preserve">Tequila (100% agave &amp; mezcal): Established, successful brands in foreign markets or other Canadian provinces. Standout packaging. Strong marketing budget. Commitment to gaining licensee support.  Submissions may also be considered as e-comm exclusives. These products will be purchased on a one-shot or seasonal basis. De-Alc products will also be considered.
Tequila Shop: These Tequilas will appeal to the Tequila connoisseur and will offer variety, quality and continue to premiumize the current assortment.  Limited availability products or special edition bottles can be submitted. Authenticity at all touchpoints is key.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2025.
Please note, in accordance with LCBO policy, we will continue to purchase products shipping from source locations.  It is the agent's responsibility to ensure all products submitted adhere to this policy.  </t>
  </si>
  <si>
    <t>Ontario Seasonal Craft Beer – Spring 2025</t>
  </si>
  <si>
    <t>Ontario Craft Spring Seasonal Program - Submissions from Existing LCBO Suppliers. Products appropriate for the Spring season that will appeal to the craft beer consumer such as IPA's, DIPA's, Bocks, Sours, etc., will be considered. Available for a limited time only.
Sales success from a brewery retail store or on-premise (if applicable) will be considered, along with sales performance of current LCBO listings. Listing is active in retail P13 through P2 (Mar 3, 2024 - May 25, 2024).
All tasting/lab and marketing samples must arrive with form LCB 2030 Package Label for Samples.  All lab samples go to the attention of Karen Carter.</t>
  </si>
  <si>
    <t>$32.95-$49.95</t>
  </si>
  <si>
    <t>This Call focuses on ‘premium/deluxe’ Canadian-made spirits distilled outside of Ontario, specifically 375ml, 750ml formats between $31.95-$49.95.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</si>
  <si>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r>
      <t>New LCBO VQA wines. Red, White, Ros</t>
    </r>
    <r>
      <rPr>
        <sz val="11"/>
        <color theme="1"/>
        <rFont val="Calibri"/>
        <family val="2"/>
      </rPr>
      <t>é</t>
    </r>
    <r>
      <rPr>
        <sz val="11"/>
        <color theme="1"/>
        <rFont val="Calibri"/>
        <family val="2"/>
        <scheme val="minor"/>
      </rPr>
      <t>, and Sparkling will be considered.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r>
  </si>
  <si>
    <t>$10.45 - $13.95 / 750 ml equivalent</t>
  </si>
  <si>
    <t>French Sparkling</t>
  </si>
  <si>
    <t>Under $20</t>
  </si>
  <si>
    <t>Looking for value sparkling french wines with updated/modern branding and packaging.  Preference will be towards drier style wines.  Please note, in accordance with LCBO policy, we will continue to purchase products shipping from source locations.  It is the agent's responsibility to ensure all products submitted adhere to this policy.</t>
  </si>
  <si>
    <t>$11.95 - $19.95/750mL equivalent</t>
  </si>
  <si>
    <t>Coolers (Fall Release)</t>
  </si>
  <si>
    <t>Seeking unique product offerings which align with the seasonality of the fall and winter seasons.  Preference will be given to Single-serve formats, but multi-packs may also be considered where applicable.  Products which target a diversified customer base and appeal to consumers' changing taste profiles and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Production lead-times may be a consideration when evaluating new product submissions.  Excessive lead times may not be conducive to the velocity and seasonality of the category.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</si>
  <si>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 xml:space="preserve">Looking for brand extensions (size, format, varietal, style, tier) to current, high-performing, growing brands.  All size formats will be considered including 750ml, 1.5L, and 3L bag-in-box. Various colours/styles will be considered. Please note, in accordance with LCBO policy, we will continue to purchase products shipping from source locations.  It is the agent's responsibility to ensure all products submitted adhere to this policy.
</t>
  </si>
  <si>
    <t>Non-Alcoholic Spirits</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</si>
  <si>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All size formats will be considered including 750ml, 1.5L, and 3L bag-in-box.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</si>
  <si>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All size formats will be considered including 750ml, 1.5L, and 3L Bag-in-Box.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</si>
  <si>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</si>
  <si>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Focus is on value priced reds from regions outside of Rioja, and Rioja priced between $15 the $20.  All size formats will be considered including 750ml, 1.5L, and 3L bag-in-box.</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</si>
  <si>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</si>
  <si>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</si>
  <si>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750 ml equivalent</t>
  </si>
  <si>
    <t>Focus is on value priced reds and whites below $13.95, from traditional regions and varietals but with updated modern packaging.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</si>
  <si>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Seasonal Craft Beer – Spring 2022</t>
  </si>
  <si>
    <t>New LCBO VQA wines. All red, white rose ,blends and Sparkling will be considered. Strong brand proposition, compelling packaging and a well-considered marketing support/plan will be heavily influential. Wines must represent exceptional price/value relative to competitive set.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</si>
  <si>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All size formats will be considered including 750ml, 1.5L, and 3L Bag-in-Box.  Please note, in accordance with LCBO policy, we will continue to purchase products shipping from source locations.  It is the agent's responsibility to ensure all products submitted adhere to this policy. </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</si>
  <si>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</si>
  <si>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 must have allocations that will allow the product to make target.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</si>
  <si>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 $17.95/750mL equivalent</t>
  </si>
  <si>
    <t>Agents to pick a maximum of two brand concepts to submit for consideration, with up to two wines per brand (a max. of four submissions per agent). Preference for brands with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</si>
  <si>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Ontario Seasonal Craft Beer – Summer 2022</t>
  </si>
  <si>
    <t>750mL and 1.5L size formats of all red and white varietals and blends will be considered.  Considering new brand innovation and line extensions of current popular brands. Submissions should have strong brand proposition, compelling packaging and a well-considered marketing support/plan will be heavily influential.</t>
  </si>
  <si>
    <t>Red &amp; White</t>
  </si>
  <si>
    <t>TBD</t>
  </si>
  <si>
    <t>TBD - as the business is changing rapidly, we will update this call closer to the due date including formats, styles and price ranges we are looking for.</t>
  </si>
  <si>
    <t>2022/23 Merchandising Needs Grid</t>
  </si>
  <si>
    <t>Ontario Wines Direct Delivery (on shelf July 2022)</t>
  </si>
  <si>
    <t>USA Extensions</t>
  </si>
  <si>
    <t>Extensions (size, format, varietal, style, tier) to current, high-performing brands.  Please note, in accordance with LCBO policy, we will continue to purchase products shipping from source locations.  It is the agent's responsibility to ensure all products submitted adhere to this policy.</t>
  </si>
  <si>
    <t>de-alcoholized wines</t>
  </si>
  <si>
    <t>$9.95-$19.95</t>
  </si>
  <si>
    <t>de-alcoholized wines
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or extensions of successful existing brands.  Please note, in accordance with LCBO policy, we will continue to purchase products shipping from source locations.  It is the agent's responsibility to ensure all products submitted adhere to this policy.</t>
  </si>
  <si>
    <t>New Zealand Sauvignon Blanc</t>
  </si>
  <si>
    <t>13.95 - 18.95</t>
  </si>
  <si>
    <t>Sauvignon Blanc from all regions will be considered.   Strong packaging and marketing plan required.  Please note, in accordance with LCBO policy, we will continue to purchase products shipping from source locations.  It is the agent's responsibility to ensure all products submitted adhere to this policy.</t>
  </si>
  <si>
    <r>
      <t xml:space="preserve">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</si>
  <si>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$50-$500+</t>
  </si>
  <si>
    <t>Spanish White</t>
  </si>
  <si>
    <t>Floor to $15</t>
  </si>
  <si>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</si>
  <si>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Seeking spirits locally distilled in Ontario by small producers.  This program is open to small, licensed manufacturers of spirits and contract distillers in Ontario that meet 
the criteria outlined under program eligibility on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</si>
  <si>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$29.95+</t>
  </si>
  <si>
    <t>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Spring 2023 (P1).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</si>
  <si>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up a couple weeks</t>
  </si>
  <si>
    <t>$11.95 -$19.95</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</si>
  <si>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</si>
  <si>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$30.50+</t>
  </si>
  <si>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2023 (P1).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</si>
  <si>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up to DDP call Date</t>
  </si>
  <si>
    <t>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</si>
  <si>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Move to July</t>
  </si>
  <si>
    <t>Non-Alcoholic Beer, Cider, &amp; Ready-to-to-Drink.
Domestic or imported products will be considered, craft and national brands.  Must be &lt;0.5% ABV.  The standard markup will not apply for non-alcoholic products so please submit your best possible case cost for consideration, there are no cost of service fees or bottle deposit fees associated with non-alcoholic products.
Single serve and multi-packs will be considered.  We are seeking products with a proven track record in other markets, or extensions of successful existing brands.</t>
  </si>
  <si>
    <t>Ontario WInes</t>
  </si>
  <si>
    <t>Ontario Wines Direct Delivery (on shelf October 2022)</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</si>
  <si>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$31.30-37.00 to support the trade-up strategy.
Seasonal/one-shot Premium, Super-Premium and Deluxe vodka products that offer strong points of difference to the current assortment (i.e., craft/artisanal, unique distillation methods or marketing approaches, low cal). Success in other markets is a benefit.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</si>
  <si>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Keep</t>
  </si>
  <si>
    <t xml:space="preserve">Italy White </t>
  </si>
  <si>
    <t>$9.95-$15.95</t>
  </si>
  <si>
    <t>Single Varietal wines excluding Pinot Grigio, Moscato, and Soave. Looking for proven peformers from other markets (U.S., Quebec, U.K. etc.)  or channels (Destination Collection/Vintages) that could be the next big thing in Italian white wines. Successful brand extensions also welcome.  Pecorino, Vermentino, Grillo, Lugana, Arneis and other indigenous varieties are all of interest.  These wines will be one-time seasonal purchases to test the market. We will run this program from P1-P9 2023.  Please note, in accordance with LCBO policy, we will continue purchasing products from source locations. It is the agent's responsibility to ensure all products submitted adhere to this policy.</t>
  </si>
  <si>
    <r>
      <t>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</si>
  <si>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Spring/Summer Gifting - Wines</t>
  </si>
  <si>
    <t>Seeking Online Only Exclusive Spring/Summer gift packs targeting key gift giving occasions.  New and unique gifts, interesting and exciting mixed packs, limited-availability/edition/prestige bottles are of interest. Select gifts may be considered for in-store distribution in addition to online. 
Please note that an uploaded clear high resolution image(s) of the gifting item is required at the pre-submission stage. Failure to upload an image will result in the submission being declined. Please note, in accordance with LCBO policy, we will continue to purchase products shipping from source locations.  It is the agent's responsibility to ensure all products submitted adhere to this policy.</t>
  </si>
  <si>
    <t xml:space="preserve">
$44.25 - +$99.95</t>
  </si>
  <si>
    <t xml:space="preserve">New LCBO VQA wines. All red, white rose and blends will be considered. Strong brand proposition, compelling packaging and a well-considered marketing support/plan will be heavily influential. Wines must represent exceptional price/value relative to competitive set. </t>
  </si>
  <si>
    <t>Capitalizing on new trends in flavoured vodka (ie; Botanicals, natural flavours, no additives, low cal/ sugar, low/no alcohol),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Preferred size is 750ml or 700ml.
Please note, in accordance with LCBO policy, we will continue to purchase products shipping from source locations.  It is the agent's responsibility to ensure all products submitted adhere to this policy.</t>
  </si>
  <si>
    <t>Move to August</t>
  </si>
  <si>
    <t>$20.00-$39.95</t>
  </si>
  <si>
    <t>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</si>
  <si>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Gin Shop Fall 2023</t>
  </si>
  <si>
    <t>$37.95+</t>
  </si>
  <si>
    <t xml:space="preserve">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2023 (P7).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</si>
  <si>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to End of Oct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</si>
  <si>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</si>
  <si>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Rum Shop Fall 2023</t>
  </si>
  <si>
    <t>$29.20+</t>
  </si>
  <si>
    <t xml:space="preserve">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Fall 2023 (P7).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</si>
  <si>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to end of Oct\Early December</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</si>
  <si>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</si>
  <si>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Italy Red</t>
  </si>
  <si>
    <t>$11.95-$41.95</t>
  </si>
  <si>
    <t>Proven performers from other markets (Quebec, U.S. etc.) or other LCBO channels (Vintages, Destination Collection etc. ) Brand extensions welcome.  Of interest: Montepulciano D'Abruzzo $12.95-$16.95, Primitivo $11.95-$15.95, Barolo $30-$42, Amarone $30-$42, Varietal Sangiovese $12.95-$17.95, Cabernet Sauvignon $12.95-$17.95. Please note that in accordance with LCBO policy,  we will continue to purchase products from source locations. It is the agent's responsibility to ensure all products submitted adhere to this policy.</t>
  </si>
  <si>
    <t>EW Sparkling Wine</t>
  </si>
  <si>
    <t xml:space="preserve">All EW countries </t>
  </si>
  <si>
    <t>$14.95 to $99.95</t>
  </si>
  <si>
    <t>Please note we will update the product Specs closer to the pre-sub deadline to react to developing trends. Focus is on key Sparkling Wine producing countries Spain, France and Italy and includes both white and rose sparkling wines. 
Please note, in accordance with LCBO policy, we will continue to purchase products shipping from source locations.  It is the agent's responsibility to ensure all products submitted adhere to this policy.</t>
  </si>
  <si>
    <t>Ontario Wines Direct Delivery (on Shelf March 2023)</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</si>
  <si>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</si>
  <si>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</si>
  <si>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t>
  </si>
  <si>
    <t>New and unique gifts, interesting and exciting mixed packs, gifts packs, stocking stuffers, advent calendars, limited-availability/edition/prestige bottles are of interest.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</si>
  <si>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(Seasonal Liqueurs) $20.00 -$39.95
                                   (Brandy, Cognac, Armagnac, Grappa) $29.75+</t>
  </si>
  <si>
    <t>Fiscal 2019-20 LCBO WINES Tenders</t>
  </si>
  <si>
    <t>Fiscal 2019-20 LCBO SPIRITS Tenders</t>
  </si>
  <si>
    <t>$39.95 - $500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</si>
  <si>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</si>
  <si>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$27.75+</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</si>
  <si>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</si>
  <si>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</si>
  <si>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</si>
  <si>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(Seasonal Liqueurs) $20.00 -$39.95
(Cocktail Essentials)
$20.00+
                                   (Tequila) $36.95 - +$99.95</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</si>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</sst>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41"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b/>
      <sz val="11"/>
      <color rgb="FFFF0000"/>
      <name val="Calibri"/>
      <family val="2"/>
      <scheme val="minor"/>
    </font>
    <font>
      <sz val="11"/>
      <color rgb="FF000000"/>
      <name val="Calibri"/>
      <family val="2"/>
    </font>
    <font>
      <sz val="11"/>
      <color rgb="FF006100"/>
      <name val="Calibri"/>
      <family val="2"/>
    </font>
    <font>
      <sz val="11"/>
      <name val="Calibri"/>
      <family val="2"/>
      <scheme val="minor"/>
    </font>
    <font>
      <strike/>
      <sz val="11"/>
      <name val="Calibri"/>
      <family val="2"/>
      <scheme val="minor"/>
    </font>
    <font>
      <b/>
      <i/>
      <sz val="20"/>
      <color theme="1"/>
      <name val="Calibri"/>
      <family val="2"/>
      <scheme val="minor"/>
    </font>
    <font>
      <b/>
      <sz val="18"/>
      <color rgb="FFFF0000"/>
      <name val="Calibri"/>
      <family val="2"/>
      <scheme val="minor"/>
    </font>
    <font>
      <b/>
      <sz val="11"/>
      <color rgb="FF000000"/>
      <name val="Calibri"/>
      <family val="2"/>
    </font>
    <font>
      <sz val="11"/>
      <color theme="1"/>
      <name val="Calibri"/>
      <family val="2"/>
    </font>
    <font>
      <sz val="11"/>
      <color rgb="FFFF0000"/>
      <name val="Calibri"/>
      <family val="2"/>
    </font>
    <font>
      <sz val="11"/>
      <color rgb="FFFF0000"/>
      <name val="Calibri"/>
      <family val="2"/>
      <scheme val="minor"/>
    </font>
    <font>
      <strike/>
      <sz val="11"/>
      <color theme="1"/>
      <name val="Calibri"/>
      <family val="2"/>
      <scheme val="minor"/>
    </font>
    <font>
      <strike/>
      <sz val="10"/>
      <color theme="1"/>
      <name val="Calibri"/>
      <family val="2"/>
      <scheme val="minor"/>
    </font>
    <font>
      <b/>
      <sz val="11"/>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FFFFFF"/>
        <bgColor indexed="64"/>
      </patternFill>
    </fill>
    <fill>
      <patternFill patternType="solid">
        <fgColor theme="5"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s>
  <cellStyleXfs count="1">
    <xf numFmtId="0" fontId="0" fillId="0" borderId="0"/>
  </cellStyleXfs>
  <cellXfs count="26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Alignment="1">
      <alignment horizontal="center" vertical="center"/>
    </xf>
    <xf numFmtId="0" fontId="1" fillId="0" borderId="2" xfId="0" applyFont="1" applyBorder="1" applyAlignment="1">
      <alignment horizontal="center" vertical="center"/>
    </xf>
    <xf numFmtId="15" fontId="3" fillId="0" borderId="2" xfId="0" applyNumberFormat="1" applyFont="1" applyBorder="1" applyAlignment="1">
      <alignment horizontal="center" vertical="center"/>
    </xf>
    <xf numFmtId="15" fontId="1" fillId="0" borderId="2" xfId="0" applyNumberFormat="1"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16" fontId="1" fillId="0" borderId="2" xfId="0" applyNumberFormat="1" applyFont="1" applyBorder="1" applyAlignment="1">
      <alignment horizontal="center" vertical="center"/>
    </xf>
    <xf numFmtId="15" fontId="1" fillId="0" borderId="0" xfId="0" applyNumberFormat="1" applyFont="1" applyAlignment="1">
      <alignment horizontal="center" vertical="center"/>
    </xf>
    <xf numFmtId="0" fontId="2"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3"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Alignment="1">
      <alignment vertical="center"/>
    </xf>
    <xf numFmtId="0" fontId="0" fillId="0" borderId="0" xfId="0"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19" fillId="0" borderId="9" xfId="0" applyFont="1" applyBorder="1"/>
    <xf numFmtId="0" fontId="0" fillId="0" borderId="9" xfId="0" applyBorder="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8" borderId="8" xfId="0"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ill="1" applyBorder="1" applyAlignment="1">
      <alignment vertical="center" wrapText="1"/>
    </xf>
    <xf numFmtId="15" fontId="0" fillId="8" borderId="8" xfId="0" applyNumberFormat="1" applyFill="1" applyBorder="1" applyAlignment="1">
      <alignment vertical="center" wrapText="1"/>
    </xf>
    <xf numFmtId="0" fontId="0" fillId="8" borderId="2" xfId="0" applyFill="1" applyBorder="1" applyAlignment="1">
      <alignment horizontal="center" vertical="center" wrapText="1"/>
    </xf>
    <xf numFmtId="15" fontId="0" fillId="2" borderId="2" xfId="0" applyNumberForma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164" fontId="1" fillId="0" borderId="2" xfId="0" applyNumberFormat="1" applyFont="1" applyBorder="1" applyAlignment="1">
      <alignment horizontal="center" vertical="center" wrapText="1"/>
    </xf>
    <xf numFmtId="0" fontId="0" fillId="0" borderId="0" xfId="0" applyAlignment="1">
      <alignment horizontal="center"/>
    </xf>
    <xf numFmtId="0" fontId="1" fillId="9" borderId="2" xfId="0" applyFont="1" applyFill="1" applyBorder="1" applyAlignment="1">
      <alignment horizontal="center" vertical="center" wrapText="1"/>
    </xf>
    <xf numFmtId="0" fontId="28" fillId="10" borderId="8" xfId="0" applyFont="1" applyFill="1" applyBorder="1" applyAlignment="1">
      <alignment wrapText="1"/>
    </xf>
    <xf numFmtId="0" fontId="28" fillId="0" borderId="14" xfId="0" applyFont="1" applyBorder="1" applyAlignment="1">
      <alignment wrapText="1"/>
    </xf>
    <xf numFmtId="0" fontId="29" fillId="0" borderId="14" xfId="0" applyFont="1" applyBorder="1" applyAlignment="1">
      <alignment wrapText="1"/>
    </xf>
    <xf numFmtId="15" fontId="0" fillId="0" borderId="0" xfId="0" applyNumberFormat="1"/>
    <xf numFmtId="0" fontId="28" fillId="0" borderId="14" xfId="0" applyFont="1" applyBorder="1" applyAlignment="1">
      <alignment vertical="center" wrapText="1"/>
    </xf>
    <xf numFmtId="0" fontId="30" fillId="0" borderId="8" xfId="0" applyFont="1" applyBorder="1" applyAlignment="1">
      <alignment vertical="center" wrapText="1"/>
    </xf>
    <xf numFmtId="0" fontId="30" fillId="7" borderId="8" xfId="0" applyFont="1" applyFill="1" applyBorder="1" applyAlignment="1">
      <alignment vertical="center" wrapText="1"/>
    </xf>
    <xf numFmtId="0" fontId="30" fillId="0" borderId="8" xfId="0" applyFont="1" applyBorder="1" applyAlignment="1">
      <alignment horizontal="center" vertical="center" wrapText="1"/>
    </xf>
    <xf numFmtId="0" fontId="30" fillId="0" borderId="8" xfId="0" applyFont="1" applyBorder="1" applyAlignment="1">
      <alignment horizontal="left" vertical="center" wrapText="1"/>
    </xf>
    <xf numFmtId="164" fontId="0" fillId="0" borderId="8" xfId="0" applyNumberFormat="1" applyBorder="1" applyAlignment="1">
      <alignment horizontal="center" vertical="center" wrapText="1"/>
    </xf>
    <xf numFmtId="15" fontId="28" fillId="0" borderId="3" xfId="0" applyNumberFormat="1" applyFont="1" applyBorder="1" applyAlignment="1">
      <alignment horizontal="right" vertical="center" wrapText="1"/>
    </xf>
    <xf numFmtId="15" fontId="28" fillId="0" borderId="14" xfId="0" applyNumberFormat="1" applyFont="1" applyBorder="1" applyAlignment="1">
      <alignment horizontal="right" vertical="center" wrapText="1"/>
    </xf>
    <xf numFmtId="15" fontId="0" fillId="13" borderId="2" xfId="0" applyNumberFormat="1" applyFill="1" applyBorder="1" applyAlignment="1">
      <alignment vertical="center" wrapText="1"/>
    </xf>
    <xf numFmtId="0" fontId="0" fillId="13" borderId="2" xfId="0" applyFill="1" applyBorder="1" applyAlignment="1">
      <alignment horizontal="center" vertical="center" wrapText="1"/>
    </xf>
    <xf numFmtId="15" fontId="0" fillId="4" borderId="2" xfId="0" applyNumberForma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13" borderId="2" xfId="0" applyFill="1" applyBorder="1" applyAlignment="1">
      <alignment vertical="center" wrapText="1"/>
    </xf>
    <xf numFmtId="0" fontId="1" fillId="13" borderId="2" xfId="0" applyFont="1" applyFill="1" applyBorder="1" applyAlignment="1">
      <alignment horizontal="center" vertical="center" wrapText="1"/>
    </xf>
    <xf numFmtId="0" fontId="33" fillId="0" borderId="0" xfId="0" applyFont="1"/>
    <xf numFmtId="0" fontId="0" fillId="15" borderId="2" xfId="0" applyFill="1" applyBorder="1" applyAlignment="1">
      <alignment vertical="center" wrapText="1"/>
    </xf>
    <xf numFmtId="0" fontId="1" fillId="15" borderId="2" xfId="0" applyFont="1" applyFill="1" applyBorder="1" applyAlignment="1">
      <alignment horizontal="center" vertical="center" wrapText="1"/>
    </xf>
    <xf numFmtId="0" fontId="0" fillId="0" borderId="2" xfId="0" applyBorder="1" applyAlignment="1">
      <alignment horizontal="left" vertical="center" wrapText="1"/>
    </xf>
    <xf numFmtId="0" fontId="19" fillId="4" borderId="13" xfId="0" applyFont="1" applyFill="1" applyBorder="1" applyAlignment="1">
      <alignment horizontal="center" vertical="top" wrapText="1"/>
    </xf>
    <xf numFmtId="0" fontId="0" fillId="0" borderId="2" xfId="0" applyBorder="1" applyAlignment="1">
      <alignment vertical="top" wrapText="1"/>
    </xf>
    <xf numFmtId="0" fontId="0" fillId="13" borderId="2" xfId="0" applyFill="1" applyBorder="1" applyAlignment="1">
      <alignment vertical="top" wrapText="1"/>
    </xf>
    <xf numFmtId="0" fontId="0" fillId="15" borderId="2" xfId="0" applyFill="1" applyBorder="1" applyAlignment="1">
      <alignment horizontal="left" vertical="top" wrapText="1"/>
    </xf>
    <xf numFmtId="0" fontId="0" fillId="15" borderId="2" xfId="0" applyFill="1" applyBorder="1" applyAlignment="1">
      <alignment horizontal="center" vertical="center" wrapText="1"/>
    </xf>
    <xf numFmtId="0" fontId="0" fillId="15" borderId="2" xfId="0" applyFill="1" applyBorder="1" applyAlignment="1">
      <alignment horizontal="left" wrapText="1"/>
    </xf>
    <xf numFmtId="15" fontId="0" fillId="15" borderId="2" xfId="0" applyNumberFormat="1" applyFill="1" applyBorder="1" applyAlignment="1">
      <alignment vertical="center" wrapText="1"/>
    </xf>
    <xf numFmtId="0" fontId="0" fillId="7" borderId="2" xfId="0" applyFill="1" applyBorder="1" applyAlignment="1">
      <alignment vertical="center" wrapText="1"/>
    </xf>
    <xf numFmtId="0" fontId="0" fillId="14" borderId="2" xfId="0" applyFill="1" applyBorder="1" applyAlignment="1">
      <alignment vertical="center" wrapText="1"/>
    </xf>
    <xf numFmtId="0" fontId="0" fillId="13" borderId="8" xfId="0" applyFill="1" applyBorder="1" applyAlignment="1">
      <alignment vertical="center" wrapText="1"/>
    </xf>
    <xf numFmtId="0" fontId="0" fillId="14" borderId="2"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8" xfId="0" applyFill="1" applyBorder="1" applyAlignment="1">
      <alignment vertical="top" wrapText="1"/>
    </xf>
    <xf numFmtId="15" fontId="30" fillId="13" borderId="2" xfId="0" applyNumberFormat="1" applyFont="1" applyFill="1" applyBorder="1" applyAlignment="1">
      <alignment vertical="center" wrapText="1"/>
    </xf>
    <xf numFmtId="0" fontId="28" fillId="0" borderId="2" xfId="0" applyFont="1" applyBorder="1" applyAlignment="1">
      <alignment vertical="center" wrapText="1"/>
    </xf>
    <xf numFmtId="0" fontId="25" fillId="0" borderId="2" xfId="0" applyFont="1" applyBorder="1" applyAlignment="1">
      <alignment horizontal="center" vertical="center" wrapText="1"/>
    </xf>
    <xf numFmtId="0" fontId="28" fillId="0" borderId="14" xfId="0" applyFont="1" applyBorder="1" applyAlignment="1">
      <alignment horizontal="center" vertical="center" wrapText="1"/>
    </xf>
    <xf numFmtId="0" fontId="28" fillId="15" borderId="2" xfId="0" applyFont="1" applyFill="1" applyBorder="1" applyAlignment="1">
      <alignment horizontal="left" vertical="top" wrapText="1"/>
    </xf>
    <xf numFmtId="0" fontId="35" fillId="13" borderId="8" xfId="0" applyFont="1" applyFill="1" applyBorder="1" applyAlignment="1">
      <alignment vertical="center" wrapText="1"/>
    </xf>
    <xf numFmtId="0" fontId="0" fillId="0" borderId="0" xfId="0" applyAlignment="1">
      <alignment vertical="center" wrapText="1"/>
    </xf>
    <xf numFmtId="0" fontId="0" fillId="14" borderId="8" xfId="0" applyFill="1" applyBorder="1" applyAlignment="1">
      <alignment vertical="center" wrapText="1"/>
    </xf>
    <xf numFmtId="0" fontId="0" fillId="14" borderId="8" xfId="0" applyFill="1" applyBorder="1" applyAlignment="1">
      <alignment horizontal="center" vertical="center" wrapText="1"/>
    </xf>
    <xf numFmtId="164" fontId="0" fillId="14" borderId="8" xfId="0" applyNumberFormat="1" applyFill="1" applyBorder="1" applyAlignment="1">
      <alignment horizontal="center" vertical="center" wrapText="1"/>
    </xf>
    <xf numFmtId="0" fontId="0" fillId="13" borderId="0" xfId="0" applyFill="1"/>
    <xf numFmtId="164" fontId="0" fillId="0" borderId="2" xfId="0" applyNumberFormat="1" applyBorder="1" applyAlignment="1">
      <alignment horizontal="center" vertical="center" wrapText="1"/>
    </xf>
    <xf numFmtId="0" fontId="0" fillId="13" borderId="2" xfId="0" applyFill="1" applyBorder="1" applyAlignment="1">
      <alignment horizontal="left" vertical="top" wrapText="1"/>
    </xf>
    <xf numFmtId="0" fontId="1" fillId="14" borderId="2" xfId="0" applyFont="1" applyFill="1" applyBorder="1" applyAlignment="1">
      <alignment horizontal="center" vertical="center" wrapText="1"/>
    </xf>
    <xf numFmtId="0" fontId="30" fillId="13" borderId="2" xfId="0" applyFont="1" applyFill="1" applyBorder="1" applyAlignment="1">
      <alignment vertical="top" wrapText="1"/>
    </xf>
    <xf numFmtId="0" fontId="28" fillId="14" borderId="2" xfId="0" applyFont="1" applyFill="1" applyBorder="1" applyAlignment="1">
      <alignment vertical="center" wrapText="1"/>
    </xf>
    <xf numFmtId="0" fontId="28" fillId="14" borderId="8" xfId="0" applyFont="1" applyFill="1" applyBorder="1" applyAlignment="1">
      <alignment vertical="center" wrapText="1"/>
    </xf>
    <xf numFmtId="15" fontId="0" fillId="16" borderId="2" xfId="0" applyNumberFormat="1" applyFill="1" applyBorder="1" applyAlignment="1">
      <alignment vertical="center" wrapText="1"/>
    </xf>
    <xf numFmtId="0" fontId="37" fillId="0" borderId="0" xfId="0" applyFont="1"/>
    <xf numFmtId="15" fontId="38" fillId="0" borderId="2" xfId="0" applyNumberFormat="1" applyFont="1" applyBorder="1" applyAlignment="1">
      <alignment vertical="center" wrapText="1"/>
    </xf>
    <xf numFmtId="15" fontId="38" fillId="4" borderId="2" xfId="0" applyNumberFormat="1" applyFont="1" applyFill="1" applyBorder="1" applyAlignment="1">
      <alignment vertical="center" wrapText="1"/>
    </xf>
    <xf numFmtId="15" fontId="38" fillId="13" borderId="2" xfId="0" applyNumberFormat="1" applyFont="1" applyFill="1" applyBorder="1" applyAlignment="1">
      <alignment vertical="center" wrapText="1"/>
    </xf>
    <xf numFmtId="49" fontId="39" fillId="0" borderId="2" xfId="0" applyNumberFormat="1" applyFont="1" applyBorder="1" applyAlignment="1">
      <alignment horizontal="center" vertical="center" wrapText="1"/>
    </xf>
    <xf numFmtId="49" fontId="0" fillId="13" borderId="2" xfId="0" applyNumberFormat="1" applyFill="1" applyBorder="1" applyAlignment="1">
      <alignment vertical="center" wrapText="1"/>
    </xf>
    <xf numFmtId="49" fontId="0" fillId="15" borderId="2" xfId="0" applyNumberFormat="1" applyFill="1" applyBorder="1" applyAlignment="1">
      <alignment vertical="center" wrapText="1"/>
    </xf>
    <xf numFmtId="49" fontId="0" fillId="0" borderId="2" xfId="0" applyNumberFormat="1" applyBorder="1" applyAlignment="1">
      <alignment horizontal="center" vertical="center" wrapText="1"/>
    </xf>
    <xf numFmtId="49" fontId="0" fillId="7" borderId="2" xfId="0" applyNumberFormat="1" applyFill="1" applyBorder="1" applyAlignment="1">
      <alignment vertical="center" wrapText="1"/>
    </xf>
    <xf numFmtId="49" fontId="0" fillId="0" borderId="2" xfId="0" applyNumberFormat="1" applyBorder="1" applyAlignment="1">
      <alignment vertical="center" wrapText="1"/>
    </xf>
    <xf numFmtId="49" fontId="19" fillId="4" borderId="15" xfId="0" applyNumberFormat="1" applyFont="1" applyFill="1" applyBorder="1" applyAlignment="1">
      <alignment horizontal="center" vertical="center" wrapText="1"/>
    </xf>
    <xf numFmtId="49" fontId="19" fillId="4" borderId="13" xfId="0" applyNumberFormat="1" applyFont="1" applyFill="1" applyBorder="1" applyAlignment="1">
      <alignment horizontal="center" vertical="center" wrapText="1"/>
    </xf>
    <xf numFmtId="49" fontId="19" fillId="4" borderId="13" xfId="0" applyNumberFormat="1" applyFont="1" applyFill="1" applyBorder="1" applyAlignment="1">
      <alignment horizontal="center" vertical="top" wrapText="1"/>
    </xf>
    <xf numFmtId="49" fontId="0" fillId="13" borderId="2" xfId="0" applyNumberFormat="1" applyFill="1" applyBorder="1" applyAlignment="1">
      <alignment horizontal="center" vertical="center" wrapText="1"/>
    </xf>
    <xf numFmtId="49" fontId="38" fillId="0" borderId="2" xfId="0" applyNumberFormat="1" applyFont="1" applyBorder="1" applyAlignment="1">
      <alignment vertical="center" wrapText="1"/>
    </xf>
    <xf numFmtId="49" fontId="38" fillId="0" borderId="2" xfId="0" applyNumberFormat="1" applyFont="1" applyBorder="1" applyAlignment="1">
      <alignment horizontal="center" vertical="center" wrapText="1"/>
    </xf>
    <xf numFmtId="49" fontId="30" fillId="13" borderId="2" xfId="0" applyNumberFormat="1" applyFont="1" applyFill="1" applyBorder="1" applyAlignment="1">
      <alignment vertical="center" wrapText="1"/>
    </xf>
    <xf numFmtId="49" fontId="0" fillId="15" borderId="2" xfId="0" applyNumberFormat="1" applyFill="1" applyBorder="1" applyAlignment="1">
      <alignment horizontal="center" vertical="center" wrapText="1"/>
    </xf>
    <xf numFmtId="49" fontId="28" fillId="15" borderId="2" xfId="0" applyNumberFormat="1" applyFont="1" applyFill="1" applyBorder="1" applyAlignment="1">
      <alignment horizontal="left" vertical="center" wrapText="1"/>
    </xf>
    <xf numFmtId="49" fontId="0" fillId="0" borderId="8" xfId="0" applyNumberFormat="1" applyBorder="1" applyAlignment="1">
      <alignment horizontal="center" vertical="center" wrapText="1"/>
    </xf>
    <xf numFmtId="49" fontId="0" fillId="0" borderId="8" xfId="0" applyNumberFormat="1" applyBorder="1" applyAlignment="1">
      <alignment vertical="center" wrapText="1"/>
    </xf>
    <xf numFmtId="49" fontId="38" fillId="13" borderId="2" xfId="0" applyNumberFormat="1" applyFont="1" applyFill="1" applyBorder="1" applyAlignment="1">
      <alignment vertical="center" wrapText="1"/>
    </xf>
    <xf numFmtId="49" fontId="38" fillId="13" borderId="2" xfId="0" applyNumberFormat="1" applyFont="1" applyFill="1" applyBorder="1" applyAlignment="1">
      <alignment horizontal="center" vertical="center" wrapText="1"/>
    </xf>
    <xf numFmtId="49" fontId="38" fillId="13" borderId="8" xfId="0" applyNumberFormat="1" applyFont="1" applyFill="1" applyBorder="1" applyAlignment="1">
      <alignment vertical="center" wrapText="1"/>
    </xf>
    <xf numFmtId="49" fontId="38" fillId="13" borderId="8" xfId="0" applyNumberFormat="1" applyFont="1" applyFill="1" applyBorder="1" applyAlignment="1">
      <alignment horizontal="center" vertical="center" wrapText="1"/>
    </xf>
    <xf numFmtId="49" fontId="0" fillId="14" borderId="2" xfId="0" applyNumberFormat="1" applyFill="1" applyBorder="1" applyAlignment="1">
      <alignment vertical="center" wrapText="1"/>
    </xf>
    <xf numFmtId="49" fontId="0" fillId="14" borderId="2" xfId="0" applyNumberFormat="1" applyFill="1" applyBorder="1" applyAlignment="1">
      <alignment horizontal="center" vertical="center" wrapText="1"/>
    </xf>
    <xf numFmtId="49" fontId="28" fillId="14" borderId="2" xfId="0" applyNumberFormat="1" applyFont="1" applyFill="1" applyBorder="1" applyAlignment="1">
      <alignment vertical="center" wrapText="1"/>
    </xf>
    <xf numFmtId="49" fontId="0" fillId="7" borderId="8" xfId="0" applyNumberFormat="1" applyFill="1" applyBorder="1" applyAlignment="1">
      <alignment vertical="center" wrapText="1"/>
    </xf>
    <xf numFmtId="49" fontId="29" fillId="0" borderId="14" xfId="0" applyNumberFormat="1" applyFont="1" applyBorder="1" applyAlignment="1">
      <alignment vertical="center" wrapText="1"/>
    </xf>
    <xf numFmtId="49" fontId="28" fillId="0" borderId="14" xfId="0" applyNumberFormat="1" applyFont="1" applyBorder="1" applyAlignment="1">
      <alignment horizontal="center" vertical="center" wrapText="1"/>
    </xf>
    <xf numFmtId="49" fontId="0" fillId="13" borderId="8" xfId="0" applyNumberFormat="1" applyFill="1" applyBorder="1" applyAlignment="1">
      <alignment vertical="center" wrapText="1"/>
    </xf>
    <xf numFmtId="49" fontId="0" fillId="13" borderId="8" xfId="0" applyNumberFormat="1" applyFill="1" applyBorder="1" applyAlignment="1">
      <alignment horizontal="center" vertical="center" wrapText="1"/>
    </xf>
    <xf numFmtId="49" fontId="35" fillId="13" borderId="8" xfId="0" applyNumberFormat="1" applyFont="1" applyFill="1" applyBorder="1" applyAlignment="1">
      <alignment vertical="center" wrapText="1"/>
    </xf>
    <xf numFmtId="49" fontId="0" fillId="15" borderId="2" xfId="0" applyNumberFormat="1" applyFill="1" applyBorder="1" applyAlignment="1">
      <alignment horizontal="left" vertical="center" wrapText="1"/>
    </xf>
    <xf numFmtId="49" fontId="0" fillId="0" borderId="2" xfId="0" applyNumberFormat="1" applyBorder="1" applyAlignment="1">
      <alignment horizontal="left" vertical="center" wrapText="1"/>
    </xf>
    <xf numFmtId="49" fontId="0" fillId="7" borderId="2" xfId="0" applyNumberFormat="1" applyFill="1" applyBorder="1" applyAlignment="1">
      <alignment horizontal="center" vertical="center" wrapText="1"/>
    </xf>
    <xf numFmtId="49" fontId="0" fillId="13" borderId="2" xfId="0" applyNumberFormat="1" applyFill="1" applyBorder="1" applyAlignment="1">
      <alignment vertical="center"/>
    </xf>
    <xf numFmtId="49" fontId="0" fillId="0" borderId="2" xfId="0" applyNumberFormat="1" applyBorder="1" applyAlignment="1">
      <alignment vertical="top" wrapText="1"/>
    </xf>
    <xf numFmtId="49" fontId="0" fillId="13" borderId="8" xfId="0" applyNumberFormat="1" applyFill="1" applyBorder="1" applyAlignment="1">
      <alignment horizontal="left" vertical="center" wrapText="1"/>
    </xf>
    <xf numFmtId="49" fontId="0" fillId="14" borderId="8" xfId="0" applyNumberFormat="1" applyFill="1" applyBorder="1" applyAlignment="1">
      <alignment vertical="center" wrapText="1"/>
    </xf>
    <xf numFmtId="49" fontId="0" fillId="14" borderId="8" xfId="0" applyNumberFormat="1" applyFill="1" applyBorder="1" applyAlignment="1">
      <alignment horizontal="center" vertical="center" wrapText="1"/>
    </xf>
    <xf numFmtId="49" fontId="28" fillId="14" borderId="8" xfId="0" applyNumberFormat="1" applyFont="1" applyFill="1" applyBorder="1" applyAlignment="1">
      <alignment vertical="center" wrapText="1"/>
    </xf>
    <xf numFmtId="49" fontId="0" fillId="13" borderId="2" xfId="0" applyNumberFormat="1" applyFill="1" applyBorder="1" applyAlignment="1">
      <alignment horizontal="left" vertical="center" wrapText="1"/>
    </xf>
    <xf numFmtId="49" fontId="0" fillId="13" borderId="2" xfId="0" applyNumberFormat="1" applyFill="1" applyBorder="1" applyAlignment="1">
      <alignment vertical="top" wrapText="1"/>
    </xf>
    <xf numFmtId="49" fontId="0" fillId="16" borderId="2" xfId="0" applyNumberFormat="1" applyFill="1" applyBorder="1" applyAlignment="1">
      <alignment vertical="center" wrapText="1"/>
    </xf>
    <xf numFmtId="49" fontId="0" fillId="16" borderId="8" xfId="0" applyNumberFormat="1" applyFill="1" applyBorder="1" applyAlignment="1">
      <alignment vertical="center" wrapText="1"/>
    </xf>
    <xf numFmtId="49" fontId="0" fillId="16" borderId="8" xfId="0" applyNumberFormat="1" applyFill="1" applyBorder="1" applyAlignment="1">
      <alignment horizontal="center" vertical="center" wrapText="1"/>
    </xf>
    <xf numFmtId="49" fontId="0" fillId="16" borderId="8" xfId="0" applyNumberFormat="1" applyFill="1" applyBorder="1" applyAlignment="1">
      <alignment vertical="top" wrapText="1"/>
    </xf>
    <xf numFmtId="49" fontId="0" fillId="16" borderId="2" xfId="0" applyNumberFormat="1" applyFill="1" applyBorder="1" applyAlignment="1">
      <alignment horizontal="center" vertical="center" wrapText="1"/>
    </xf>
    <xf numFmtId="49" fontId="0" fillId="16" borderId="2" xfId="0" applyNumberFormat="1" applyFill="1" applyBorder="1" applyAlignment="1">
      <alignment horizontal="left" vertical="center" wrapText="1"/>
    </xf>
    <xf numFmtId="49" fontId="0" fillId="16" borderId="2" xfId="0" applyNumberFormat="1" applyFill="1" applyBorder="1" applyAlignment="1">
      <alignment vertical="top" wrapText="1"/>
    </xf>
    <xf numFmtId="49" fontId="0" fillId="0" borderId="2" xfId="0" applyNumberFormat="1" applyBorder="1" applyAlignment="1">
      <alignment horizontal="left" vertical="top" wrapText="1"/>
    </xf>
    <xf numFmtId="49" fontId="0" fillId="0" borderId="0" xfId="0" applyNumberFormat="1"/>
    <xf numFmtId="49" fontId="0" fillId="0" borderId="0" xfId="0" applyNumberFormat="1" applyAlignment="1">
      <alignment horizontal="center"/>
    </xf>
    <xf numFmtId="49" fontId="2" fillId="4" borderId="16" xfId="0" applyNumberFormat="1" applyFont="1" applyFill="1" applyBorder="1" applyAlignment="1">
      <alignment horizontal="center" vertical="center" wrapText="1"/>
    </xf>
    <xf numFmtId="49" fontId="0" fillId="0" borderId="0" xfId="0" applyNumberFormat="1" applyAlignment="1">
      <alignment vertical="center"/>
    </xf>
    <xf numFmtId="49" fontId="19" fillId="4" borderId="13"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1" fillId="13" borderId="2" xfId="0" applyNumberFormat="1" applyFont="1" applyFill="1" applyBorder="1" applyAlignment="1">
      <alignment horizontal="left" vertical="center" wrapText="1"/>
    </xf>
    <xf numFmtId="49" fontId="39" fillId="0" borderId="2" xfId="0" applyNumberFormat="1" applyFont="1" applyBorder="1" applyAlignment="1">
      <alignment horizontal="left" vertical="center" wrapText="1"/>
    </xf>
    <xf numFmtId="49" fontId="1" fillId="15" borderId="2" xfId="0" applyNumberFormat="1" applyFont="1" applyFill="1" applyBorder="1" applyAlignment="1">
      <alignment horizontal="left" vertical="center" wrapText="1"/>
    </xf>
    <xf numFmtId="49" fontId="39" fillId="13" borderId="2" xfId="0" applyNumberFormat="1" applyFont="1" applyFill="1" applyBorder="1" applyAlignment="1">
      <alignment horizontal="left" vertical="center" wrapText="1"/>
    </xf>
    <xf numFmtId="49" fontId="1" fillId="14" borderId="2" xfId="0" applyNumberFormat="1" applyFont="1" applyFill="1" applyBorder="1" applyAlignment="1">
      <alignment horizontal="left" vertical="center" wrapText="1"/>
    </xf>
    <xf numFmtId="49" fontId="0" fillId="7" borderId="2" xfId="0" applyNumberFormat="1" applyFill="1" applyBorder="1" applyAlignment="1">
      <alignment horizontal="left" vertical="center" wrapText="1"/>
    </xf>
    <xf numFmtId="49" fontId="1" fillId="16" borderId="2" xfId="0" applyNumberFormat="1" applyFont="1" applyFill="1" applyBorder="1" applyAlignment="1">
      <alignment horizontal="left" vertical="center" wrapText="1"/>
    </xf>
    <xf numFmtId="49" fontId="0" fillId="0" borderId="0" xfId="0" applyNumberFormat="1" applyAlignment="1">
      <alignment horizontal="left"/>
    </xf>
    <xf numFmtId="0" fontId="32" fillId="11" borderId="17" xfId="0" applyFont="1" applyFill="1" applyBorder="1"/>
    <xf numFmtId="0" fontId="32" fillId="11" borderId="18" xfId="0" applyFont="1" applyFill="1" applyBorder="1"/>
    <xf numFmtId="0" fontId="32" fillId="11" borderId="19" xfId="0" applyFont="1" applyFill="1" applyBorder="1"/>
    <xf numFmtId="0" fontId="0" fillId="0" borderId="2" xfId="0" applyBorder="1" applyAlignment="1">
      <alignment horizontal="center"/>
    </xf>
    <xf numFmtId="0" fontId="0" fillId="0" borderId="2" xfId="0" applyBorder="1" applyAlignment="1">
      <alignment horizontal="right" vertical="center" wrapText="1"/>
    </xf>
    <xf numFmtId="0" fontId="0" fillId="0" borderId="2" xfId="0" applyBorder="1" applyAlignment="1">
      <alignment wrapText="1"/>
    </xf>
    <xf numFmtId="0" fontId="25" fillId="0" borderId="0" xfId="0" applyFont="1"/>
    <xf numFmtId="15" fontId="25" fillId="0" borderId="2" xfId="0" applyNumberFormat="1" applyFont="1" applyBorder="1" applyAlignment="1">
      <alignment vertical="center" wrapText="1"/>
    </xf>
    <xf numFmtId="49" fontId="23" fillId="0" borderId="2" xfId="0" applyNumberFormat="1" applyFont="1" applyBorder="1" applyAlignment="1">
      <alignment horizontal="left" vertical="center" wrapText="1"/>
    </xf>
    <xf numFmtId="0" fontId="0" fillId="13" borderId="2" xfId="0" applyFill="1" applyBorder="1" applyAlignment="1">
      <alignment horizontal="right" vertical="center" wrapText="1"/>
    </xf>
    <xf numFmtId="0" fontId="17" fillId="12" borderId="0" xfId="0" applyFont="1" applyFill="1" applyAlignment="1">
      <alignment horizontal="center" vertical="center" wrapText="1"/>
    </xf>
    <xf numFmtId="49" fontId="28" fillId="13" borderId="2" xfId="0" applyNumberFormat="1" applyFont="1" applyFill="1" applyBorder="1" applyAlignment="1">
      <alignment vertical="center" wrapText="1"/>
    </xf>
    <xf numFmtId="0" fontId="40" fillId="0" borderId="0" xfId="0" applyFont="1"/>
    <xf numFmtId="0" fontId="40" fillId="0" borderId="0" xfId="0" applyFont="1" applyAlignment="1">
      <alignment wrapText="1"/>
    </xf>
    <xf numFmtId="15" fontId="0" fillId="0" borderId="2" xfId="0" applyNumberFormat="1" applyFill="1" applyBorder="1"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32" fillId="11" borderId="7" xfId="0" applyFont="1" applyFill="1" applyBorder="1" applyAlignment="1">
      <alignment horizontal="center"/>
    </xf>
    <xf numFmtId="0" fontId="32" fillId="11" borderId="22" xfId="0" applyFont="1" applyFill="1" applyBorder="1" applyAlignment="1">
      <alignment horizontal="center"/>
    </xf>
    <xf numFmtId="0" fontId="32" fillId="11" borderId="17" xfId="0" applyFont="1" applyFill="1" applyBorder="1" applyAlignment="1">
      <alignment horizontal="center"/>
    </xf>
    <xf numFmtId="0" fontId="32" fillId="11" borderId="18" xfId="0" applyFont="1" applyFill="1" applyBorder="1" applyAlignment="1">
      <alignment horizontal="center"/>
    </xf>
    <xf numFmtId="0" fontId="32" fillId="11" borderId="19" xfId="0" applyFont="1" applyFill="1" applyBorder="1" applyAlignment="1">
      <alignment horizontal="center"/>
    </xf>
    <xf numFmtId="0" fontId="25" fillId="0" borderId="2"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8" xfId="0" applyBorder="1"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ocumenttasks/documenttask1.xml><?xml version="1.0" encoding="utf-8"?>
<Tasks xmlns="http://schemas.microsoft.com/office/tasks/2019/documenttasks">
  <Task id="{FAE6ED49-BC75-4611-BBFB-A919E6BD1DDD}">
    <Anchor>
      <Comment id="{D8941EA6-B5F6-47F2-B8D4-3D00BCE07C4D}"/>
    </Anchor>
    <History>
      <Event time="2022-12-13T13:40:13.72" id="{D4A4DEB7-3362-45BA-AB91-A059748EACAF}">
        <Attribution userId="S::stacee.roth@lcbo.com::bd39191d-5d0d-4bf3-9c65-79312fe4f3b5" userName="Roth, Stacee" userProvider="AD"/>
        <Anchor>
          <Comment id="{D8941EA6-B5F6-47F2-B8D4-3D00BCE07C4D}"/>
        </Anchor>
        <Create/>
      </Event>
      <Event time="2022-12-13T13:40:13.72" id="{1127EFBF-8BE3-451C-89AB-0C55D7DF4836}">
        <Attribution userId="S::stacee.roth@lcbo.com::bd39191d-5d0d-4bf3-9c65-79312fe4f3b5" userName="Roth, Stacee" userProvider="AD"/>
        <Anchor>
          <Comment id="{D8941EA6-B5F6-47F2-B8D4-3D00BCE07C4D}"/>
        </Anchor>
        <Assign userId="S::paul.farrell@lcbo.com::6453f123-1dee-4860-8ded-7a0ee0b57d07" userName="Farrell, Paul" userProvider="AD"/>
      </Event>
      <Event time="2022-12-13T13:40:13.72" id="{27925FF9-E2CA-4831-9B73-9EB2592ED6BB}">
        <Attribution userId="S::stacee.roth@lcbo.com::bd39191d-5d0d-4bf3-9c65-79312fe4f3b5" userName="Roth, Stacee" userProvider="AD"/>
        <Anchor>
          <Comment id="{D8941EA6-B5F6-47F2-B8D4-3D00BCE07C4D}"/>
        </Anchor>
        <SetTitle title="@Farrell, Paul can you add the max # submissions"/>
      </Event>
    </History>
  </Task>
  <Task id="{26D6528A-8B73-4F6B-973A-E5581C022C2E}">
    <Anchor>
      <Comment id="{BB534B4E-4893-4ADD-9BED-F2F4C3321527}"/>
    </Anchor>
    <History>
      <Event time="2022-12-13T13:50:13.37" id="{C31CFA5F-027A-4003-8FC4-B3BBDC5907E0}">
        <Attribution userId="S::stacee.roth@lcbo.com::bd39191d-5d0d-4bf3-9c65-79312fe4f3b5" userName="Roth, Stacee" userProvider="AD"/>
        <Anchor>
          <Comment id="{BB534B4E-4893-4ADD-9BED-F2F4C3321527}"/>
        </Anchor>
        <Create/>
      </Event>
      <Event time="2022-12-13T13:50:13.37" id="{57323012-9144-4F6B-BE49-0CEED7BA0A13}">
        <Attribution userId="S::stacee.roth@lcbo.com::bd39191d-5d0d-4bf3-9c65-79312fe4f3b5" userName="Roth, Stacee" userProvider="AD"/>
        <Anchor>
          <Comment id="{BB534B4E-4893-4ADD-9BED-F2F4C3321527}"/>
        </Anchor>
        <Assign userId="S::paul.farrell@lcbo.com::6453f123-1dee-4860-8ded-7a0ee0b57d07" userName="Farrell, Paul" userProvider="AD"/>
      </Event>
      <Event time="2022-12-13T13:50:13.37" id="{640656B8-8123-4E06-AAAC-A8D2898F8971}">
        <Attribution userId="S::stacee.roth@lcbo.com::bd39191d-5d0d-4bf3-9c65-79312fe4f3b5" userName="Roth, Stacee" userProvider="AD"/>
        <Anchor>
          <Comment id="{BB534B4E-4893-4ADD-9BED-F2F4C3321527}"/>
        </Anchor>
        <SetTitle title="@Farrell, Paul can we start price higher than floor?"/>
      </Event>
    </History>
  </Task>
  <Task id="{594618A3-68B2-4AF6-AE3C-566B8C0FA0DE}">
    <Anchor>
      <Comment id="{3BA11609-A41E-4809-8CDF-7CBCF63EB984}"/>
    </Anchor>
    <History>
      <Event time="2022-12-13T13:39:47.40" id="{27A49C67-35C8-450D-9622-8102E659994C}">
        <Attribution userId="S::stacee.roth@lcbo.com::bd39191d-5d0d-4bf3-9c65-79312fe4f3b5" userName="Roth, Stacee" userProvider="AD"/>
        <Anchor>
          <Comment id="{3BA11609-A41E-4809-8CDF-7CBCF63EB984}"/>
        </Anchor>
        <Create/>
      </Event>
      <Event time="2022-12-13T13:39:47.40" id="{94600A2B-BCB6-4875-8496-C9DC80BDB802}">
        <Attribution userId="S::stacee.roth@lcbo.com::bd39191d-5d0d-4bf3-9c65-79312fe4f3b5" userName="Roth, Stacee" userProvider="AD"/>
        <Anchor>
          <Comment id="{3BA11609-A41E-4809-8CDF-7CBCF63EB984}"/>
        </Anchor>
        <Assign userId="S::paul.farrell@lcbo.com::6453f123-1dee-4860-8ded-7a0ee0b57d07" userName="Farrell, Paul" userProvider="AD"/>
      </Event>
      <Event time="2022-12-13T13:39:47.40" id="{E8E39A44-F8D1-4F8B-8C9C-18CA31894D42}">
        <Attribution userId="S::stacee.roth@lcbo.com::bd39191d-5d0d-4bf3-9c65-79312fe4f3b5" userName="Roth, Stacee" userProvider="AD"/>
        <Anchor>
          <Comment id="{3BA11609-A41E-4809-8CDF-7CBCF63EB984}"/>
        </Anchor>
        <SetTitle title="@Farrell, Paul can you add the max # submissions"/>
      </Event>
    </History>
  </Task>
</Tasks>
</file>

<file path=xl/persons/person.xml><?xml version="1.0" encoding="utf-8"?>
<personList xmlns="http://schemas.microsoft.com/office/spreadsheetml/2018/threadedcomments" xmlns:x="http://schemas.openxmlformats.org/spreadsheetml/2006/main">
  <person displayName="Farrell, Paul" id="{A53C9FFA-6879-456D-A4B4-F9F9C53A46D1}" userId="paul.farrell@lcbo.com" providerId="PeoplePicker"/>
  <person displayName="Bailey, Alanna" id="{87C911DF-CBD5-4A20-8E09-359A1261E7D3}" userId="alanna.bailey@lcbo.com" providerId="PeoplePicker"/>
  <person displayName="Dillas, Jeryca" id="{9B29CC5A-1C90-4EED-BCC3-B9A1ED5BEC5C}" userId="jeryca.dillas@lcbo.com" providerId="PeoplePicker"/>
  <person displayName="Roth, Stacee" id="{450C71C5-64F6-4D9A-AFBB-8FCBF9D52D1C}" userId="S::stacee.roth@lcbo.com::bd39191d-5d0d-4bf3-9c65-79312fe4f3b5" providerId="AD"/>
  <person displayName="Bailey, Alanna" id="{D32A9623-9E50-4AEB-AD34-732B51165B74}" userId="S::alanna.bailey@lcbo.com::342e5ef8-6dc1-4900-82db-fcd53c4415bb" providerId="AD"/>
  <person displayName="Dillas, Jeryca" id="{06459311-FDDC-4B13-9FA6-84B5CE9C1DEE}" userId="S::jeryca.dillas@lcbo.com::e0a25190-8749-44f4-8871-030cc2d1b779" providerId="AD"/>
  <person displayName="Guilleman, Katelyn" id="{81A99B1B-98A7-42F8-A705-29C12E3037B5}" userId="S::katelyn.guilleman@lcbo.com::7fb44305-204c-4e92-bf2d-3ea346dddc57"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 dT="2023-11-16T18:21:41.14" personId="{81A99B1B-98A7-42F8-A705-29C12E3037B5}" id="{9292C922-0749-45B2-BEA8-A7B96B36776C}">
    <text>+ 1 week from Pre-Sub</text>
  </threadedComment>
  <threadedComment ref="I2" dT="2023-11-16T18:22:00.98" personId="{81A99B1B-98A7-42F8-A705-29C12E3037B5}" id="{91256FDC-C7BF-4051-AD9D-07A55C340A36}">
    <text>+3 weeks from Call Back Deadline</text>
  </threadedComment>
  <threadedComment ref="J2" dT="2023-11-16T19:09:57.90" personId="{81A99B1B-98A7-42F8-A705-29C12E3037B5}" id="{965039E4-EE16-4A15-8652-62529C4E360C}">
    <text>+ 6 days from Sample Deadline</text>
  </threadedComment>
</ThreadedComments>
</file>

<file path=xl/threadedComments/threadedComment2.xml><?xml version="1.0" encoding="utf-8"?>
<ThreadedComments xmlns="http://schemas.microsoft.com/office/spreadsheetml/2018/threadedcomments" xmlns:x="http://schemas.openxmlformats.org/spreadsheetml/2006/main">
  <threadedComment ref="L18" dT="2022-12-13T13:39:47.54" personId="{450C71C5-64F6-4D9A-AFBB-8FCBF9D52D1C}" id="{9CF61426-487F-44DF-A8B8-27596156905E}">
    <text>@Farrell, Paul can you add the max # submissions</text>
    <mentions>
      <mention mentionpersonId="{A53C9FFA-6879-456D-A4B4-F9F9C53A46D1}" mentionId="{10BA459F-096E-42F2-A0E8-3DB35315A554}" startIndex="0" length="14"/>
    </mentions>
  </threadedComment>
  <threadedComment ref="L19" dT="2022-12-13T13:40:13.79" personId="{450C71C5-64F6-4D9A-AFBB-8FCBF9D52D1C}" id="{117D9330-C70F-4D8F-9F4C-5891A49A53B3}">
    <text>@Farrell, Paul  can you add the max # submissions</text>
    <mentions>
      <mention mentionpersonId="{A53C9FFA-6879-456D-A4B4-F9F9C53A46D1}" mentionId="{17BE272D-2AE9-4E7C-B5F6-BAE388F61010}" startIndex="0" length="14"/>
    </mentions>
  </threadedComment>
  <threadedComment ref="F21" dT="2022-12-19T17:09:19.09" personId="{D32A9623-9E50-4AEB-AD34-732B51165B74}" id="{8CF2A8B3-67E6-4467-8AB8-8F34C6443EB8}">
    <text>@Dillas, Jeryca should we say $30.75+? Really we won't be buying anything standard</text>
    <mentions>
      <mention mentionpersonId="{9B29CC5A-1C90-4EED-BCC3-B9A1ED5BEC5C}" mentionId="{E3608A2E-F2CD-4B29-AA5A-9A52CB79FE20}" startIndex="0" length="15"/>
    </mentions>
  </threadedComment>
  <threadedComment ref="G22" dT="2022-12-19T17:10:33.85" personId="{D32A9623-9E50-4AEB-AD34-732B51165B74}" id="{D2FAAB06-3A3B-4710-A2CF-04C8BD46FC9D}">
    <text>@Dillas, Jeryca i feel like some of the trend examples can be 'refreshed' also shoudl we remove no alc?</text>
    <mentions>
      <mention mentionpersonId="{9B29CC5A-1C90-4EED-BCC3-B9A1ED5BEC5C}" mentionId="{49C4D873-1056-4BCB-8689-74BB7834A02A}" startIndex="0" length="15"/>
    </mentions>
  </threadedComment>
  <threadedComment ref="G22" dT="2022-12-19T18:46:16.88" personId="{06459311-FDDC-4B13-9FA6-84B5CE9C1DEE}" id="{0462D8EC-E400-459A-A03A-73AA98771B34}" parentId="{D2FAAB06-3A3B-4710-A2CF-04C8BD46FC9D}">
    <text>@Bailey, Alanna updated!</text>
    <mentions>
      <mention mentionpersonId="{87C911DF-CBD5-4A20-8E09-359A1261E7D3}" mentionId="{B969D823-D7C5-42D9-B439-8367364C34F2}" startIndex="0" length="15"/>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H2" dT="2023-11-16T18:21:41.14" personId="{81A99B1B-98A7-42F8-A705-29C12E3037B5}" id="{8D6E6E32-842E-4A16-B1BC-200D2A01E09E}">
    <text>+ 1 week from Pre-Sub</text>
  </threadedComment>
  <threadedComment ref="I2" dT="2023-11-16T18:22:00.98" personId="{81A99B1B-98A7-42F8-A705-29C12E3037B5}" id="{260F93FA-88E0-4C88-97B7-F7C31DCAE8B3}">
    <text>+3 weeks from Call Back Deadline</text>
  </threadedComment>
  <threadedComment ref="J2" dT="2023-11-16T19:09:57.90" personId="{81A99B1B-98A7-42F8-A705-29C12E3037B5}" id="{878459E7-E10D-4858-B387-DB15A5F22DBD}">
    <text>+ 6 days from Sample Deadline</text>
  </threadedComment>
</ThreadedComments>
</file>

<file path=xl/threadedComments/threadedComment4.xml><?xml version="1.0" encoding="utf-8"?>
<ThreadedComments xmlns="http://schemas.microsoft.com/office/spreadsheetml/2018/threadedcomments" xmlns:x="http://schemas.openxmlformats.org/spreadsheetml/2006/main">
  <threadedComment ref="K18" dT="2022-12-13T13:39:47.54" personId="{450C71C5-64F6-4D9A-AFBB-8FCBF9D52D1C}" id="{3BA11609-A41E-4809-8CDF-7CBCF63EB984}">
    <text>@Farrell, Paul can you add the max # submissions</text>
    <mentions>
      <mention mentionpersonId="{A53C9FFA-6879-456D-A4B4-F9F9C53A46D1}" mentionId="{90918396-B296-445A-B45D-E187FEF3DBCF}" startIndex="0" length="14"/>
    </mentions>
  </threadedComment>
  <threadedComment ref="K19" dT="2022-12-13T13:40:13.79" personId="{450C71C5-64F6-4D9A-AFBB-8FCBF9D52D1C}" id="{D8941EA6-B5F6-47F2-B8D4-3D00BCE07C4D}">
    <text>@Farrell, Paul  can you add the max # submissions</text>
    <mentions>
      <mention mentionpersonId="{A53C9FFA-6879-456D-A4B4-F9F9C53A46D1}" mentionId="{D937EADE-C6D7-4446-ABAA-47DC63CE4BB9}" startIndex="0" length="14"/>
    </mentions>
  </threadedComment>
  <threadedComment ref="E21" dT="2022-12-19T17:09:19.09" personId="{D32A9623-9E50-4AEB-AD34-732B51165B74}" id="{69C21F64-7A54-4FA9-A73F-00F8D2B6CDE9}">
    <text>@Dillas, Jeryca should we say $30.75+? Really we won't be buying anything standard</text>
    <mentions>
      <mention mentionpersonId="{9B29CC5A-1C90-4EED-BCC3-B9A1ED5BEC5C}" mentionId="{91AAAEF3-8F73-4EA2-B42B-BA97CC0D44FD}" startIndex="0" length="15"/>
    </mentions>
  </threadedComment>
  <threadedComment ref="F22" dT="2022-12-19T17:10:33.85" personId="{D32A9623-9E50-4AEB-AD34-732B51165B74}" id="{C53C6524-1273-4400-8D4F-78C9DB041D52}">
    <text>@Dillas, Jeryca i feel like some of the trend examples can be 'refreshed' also shoudl we remove no alc?</text>
    <mentions>
      <mention mentionpersonId="{9B29CC5A-1C90-4EED-BCC3-B9A1ED5BEC5C}" mentionId="{DD582ECE-F5BE-4352-B9DA-0CD3F2672445}" startIndex="0" length="15"/>
    </mentions>
  </threadedComment>
  <threadedComment ref="F22" dT="2022-12-19T18:46:16.88" personId="{06459311-FDDC-4B13-9FA6-84B5CE9C1DEE}" id="{E2EFF275-867D-42D1-A53D-7F2C818D019B}" parentId="{C53C6524-1273-4400-8D4F-78C9DB041D52}">
    <text>@Bailey, Alanna updated!</text>
    <mentions>
      <mention mentionpersonId="{87C911DF-CBD5-4A20-8E09-359A1261E7D3}" mentionId="{C74FB883-09A9-43A6-83AD-EFDBD71D9B63}" startIndex="0" length="15"/>
    </mentions>
  </threadedComment>
  <threadedComment ref="E36" dT="2022-12-13T13:50:13.47" personId="{450C71C5-64F6-4D9A-AFBB-8FCBF9D52D1C}" id="{BB534B4E-4893-4ADD-9BED-F2F4C3321527}">
    <text>@Farrell, Paul can we start price higher than floor?</text>
    <mentions>
      <mention mentionpersonId="{A53C9FFA-6879-456D-A4B4-F9F9C53A46D1}" mentionId="{3D58B3BF-01A8-46E7-92EC-5A0145BE7351}" startIndex="0" length="14"/>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7.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8.bin"/><Relationship Id="rId5" Type="http://schemas.microsoft.com/office/2019/04/relationships/documenttask" Target="../documenttasks/documenttask1.xml"/><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zoomScale="60" zoomScaleNormal="60" workbookViewId="0">
      <pane xSplit="3" ySplit="3" topLeftCell="D7" activePane="bottomRight" state="frozen"/>
      <selection pane="topRight" activeCell="D1" sqref="D1"/>
      <selection pane="bottomLeft" activeCell="A4" sqref="A4"/>
      <selection pane="bottomRight" activeCell="E7" sqref="E7"/>
    </sheetView>
  </sheetViews>
  <sheetFormatPr defaultColWidth="9.453125" defaultRowHeight="13" x14ac:dyDescent="0.35"/>
  <cols>
    <col min="1" max="1" width="12.453125" style="4" customWidth="1"/>
    <col min="2" max="2" width="20.453125" style="6" customWidth="1"/>
    <col min="3" max="3" width="28" style="5"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54296875" style="2" customWidth="1"/>
    <col min="12" max="12" width="15.453125" style="2" customWidth="1"/>
    <col min="13" max="13" width="20" style="2" customWidth="1"/>
    <col min="14" max="14" width="26.453125" style="1" customWidth="1"/>
    <col min="15" max="15" width="9.453125" style="1"/>
    <col min="16" max="16" width="10.54296875" style="1" bestFit="1" customWidth="1"/>
    <col min="17" max="16384" width="9.453125" style="1"/>
  </cols>
  <sheetData>
    <row r="1" spans="1:15" x14ac:dyDescent="0.35">
      <c r="H1" s="2">
        <f>H6-G6</f>
        <v>7</v>
      </c>
      <c r="I1" s="2">
        <f>I6-H6</f>
        <v>21</v>
      </c>
      <c r="J1" s="2">
        <f>J6-I6</f>
        <v>6</v>
      </c>
    </row>
    <row r="2" spans="1:15" ht="13.5" thickBot="1" x14ac:dyDescent="0.4">
      <c r="A2" s="252"/>
      <c r="B2" s="253"/>
      <c r="C2" s="252"/>
      <c r="D2" s="252"/>
      <c r="E2" s="254"/>
      <c r="F2" s="254"/>
      <c r="G2" s="254"/>
      <c r="H2" s="254"/>
      <c r="I2" s="254"/>
      <c r="J2" s="254"/>
    </row>
    <row r="3" spans="1:15" s="35" customFormat="1" ht="57.25" customHeight="1" x14ac:dyDescent="0.35">
      <c r="A3" s="39" t="s">
        <v>0</v>
      </c>
      <c r="B3" s="37" t="s">
        <v>1</v>
      </c>
      <c r="C3" s="37" t="s">
        <v>2</v>
      </c>
      <c r="D3" s="37" t="s">
        <v>3</v>
      </c>
      <c r="E3" s="37" t="s">
        <v>4</v>
      </c>
      <c r="F3" s="37" t="s">
        <v>5</v>
      </c>
      <c r="G3" s="38" t="s">
        <v>6</v>
      </c>
      <c r="H3" s="38" t="s">
        <v>7</v>
      </c>
      <c r="I3" s="38" t="s">
        <v>8</v>
      </c>
      <c r="J3" s="38" t="s">
        <v>9</v>
      </c>
      <c r="K3" s="37" t="s">
        <v>10</v>
      </c>
      <c r="L3" s="37" t="s">
        <v>11</v>
      </c>
      <c r="M3" s="36" t="s">
        <v>12</v>
      </c>
      <c r="N3" s="35" t="s">
        <v>13</v>
      </c>
    </row>
    <row r="4" spans="1:15" s="35" customFormat="1" ht="78" x14ac:dyDescent="0.35">
      <c r="A4" s="16" t="s">
        <v>14</v>
      </c>
      <c r="B4" s="15"/>
      <c r="C4" s="14" t="s">
        <v>15</v>
      </c>
      <c r="D4" s="13" t="s">
        <v>16</v>
      </c>
      <c r="E4" s="13" t="s">
        <v>17</v>
      </c>
      <c r="F4" s="12" t="s">
        <v>18</v>
      </c>
      <c r="G4" s="34">
        <v>42825</v>
      </c>
      <c r="H4" s="34">
        <v>42825</v>
      </c>
      <c r="I4" s="34">
        <v>42825</v>
      </c>
      <c r="J4" s="34">
        <v>42825</v>
      </c>
      <c r="K4" s="34">
        <v>42846</v>
      </c>
      <c r="L4" s="15"/>
      <c r="M4" s="16"/>
    </row>
    <row r="5" spans="1:15" s="35" customFormat="1" ht="130.4" customHeight="1" x14ac:dyDescent="0.35">
      <c r="A5" s="16" t="s">
        <v>14</v>
      </c>
      <c r="B5" s="15"/>
      <c r="C5" s="14" t="s">
        <v>19</v>
      </c>
      <c r="D5" s="13" t="s">
        <v>20</v>
      </c>
      <c r="E5" s="13" t="s">
        <v>21</v>
      </c>
      <c r="F5" s="12" t="s">
        <v>22</v>
      </c>
      <c r="G5" s="34">
        <v>42769</v>
      </c>
      <c r="H5" s="34">
        <v>42776</v>
      </c>
      <c r="I5" s="34">
        <v>42797</v>
      </c>
      <c r="J5" s="34">
        <v>42803</v>
      </c>
      <c r="K5" s="34">
        <v>42831</v>
      </c>
      <c r="L5" s="15"/>
      <c r="M5" s="16"/>
    </row>
    <row r="6" spans="1:15" ht="91" x14ac:dyDescent="0.35">
      <c r="A6" s="16" t="s">
        <v>23</v>
      </c>
      <c r="B6" s="15"/>
      <c r="C6" s="14" t="s">
        <v>24</v>
      </c>
      <c r="D6" s="13" t="s">
        <v>16</v>
      </c>
      <c r="E6" s="21" t="s">
        <v>25</v>
      </c>
      <c r="F6" s="12" t="s">
        <v>26</v>
      </c>
      <c r="G6" s="34">
        <f t="shared" ref="G6:G14" si="0">H6-7</f>
        <v>42776</v>
      </c>
      <c r="H6" s="34">
        <f t="shared" ref="H6:H19" si="1">I6-21</f>
        <v>42783</v>
      </c>
      <c r="I6" s="34">
        <f t="shared" ref="I6:I19" si="2">J6-6</f>
        <v>42804</v>
      </c>
      <c r="J6" s="34">
        <v>42810</v>
      </c>
      <c r="K6" s="34">
        <f>J6+14</f>
        <v>42824</v>
      </c>
      <c r="L6" s="9"/>
      <c r="M6" s="9"/>
    </row>
    <row r="7" spans="1:15" ht="75.25" customHeight="1" x14ac:dyDescent="0.35">
      <c r="A7" s="16"/>
      <c r="B7" s="15"/>
      <c r="C7" s="14"/>
      <c r="D7" s="13"/>
      <c r="E7" s="13"/>
      <c r="F7" s="12"/>
      <c r="G7" s="34">
        <f t="shared" si="0"/>
        <v>42783</v>
      </c>
      <c r="H7" s="34">
        <f t="shared" si="1"/>
        <v>42790</v>
      </c>
      <c r="I7" s="34">
        <f t="shared" si="2"/>
        <v>42811</v>
      </c>
      <c r="J7" s="34">
        <v>42817</v>
      </c>
      <c r="K7" s="34"/>
      <c r="L7" s="9"/>
      <c r="M7" s="9"/>
    </row>
    <row r="8" spans="1:15" s="5" customFormat="1" ht="65" x14ac:dyDescent="0.35">
      <c r="A8" s="16" t="s">
        <v>27</v>
      </c>
      <c r="B8" s="33"/>
      <c r="C8" s="14" t="s">
        <v>28</v>
      </c>
      <c r="D8" s="13" t="s">
        <v>16</v>
      </c>
      <c r="E8" s="13" t="s">
        <v>29</v>
      </c>
      <c r="F8" s="14" t="s">
        <v>30</v>
      </c>
      <c r="G8" s="11">
        <f t="shared" si="0"/>
        <v>43168</v>
      </c>
      <c r="H8" s="11">
        <f t="shared" si="1"/>
        <v>43175</v>
      </c>
      <c r="I8" s="11">
        <f t="shared" si="2"/>
        <v>43196</v>
      </c>
      <c r="J8" s="11">
        <v>43202</v>
      </c>
      <c r="K8" s="11"/>
      <c r="L8" s="9"/>
      <c r="M8" s="9"/>
    </row>
    <row r="9" spans="1:15" ht="39" x14ac:dyDescent="0.35">
      <c r="A9" s="16" t="s">
        <v>31</v>
      </c>
      <c r="B9" s="15"/>
      <c r="C9" s="14" t="s">
        <v>32</v>
      </c>
      <c r="D9" s="13" t="s">
        <v>20</v>
      </c>
      <c r="E9" s="13" t="s">
        <v>33</v>
      </c>
      <c r="F9" s="12" t="s">
        <v>34</v>
      </c>
      <c r="G9" s="11">
        <f t="shared" si="0"/>
        <v>43168</v>
      </c>
      <c r="H9" s="11">
        <f t="shared" si="1"/>
        <v>43175</v>
      </c>
      <c r="I9" s="11">
        <f t="shared" si="2"/>
        <v>43196</v>
      </c>
      <c r="J9" s="11">
        <v>43202</v>
      </c>
      <c r="K9" s="11"/>
      <c r="L9" s="9"/>
      <c r="M9" s="9"/>
      <c r="O9" s="25"/>
    </row>
    <row r="10" spans="1:15" ht="39" x14ac:dyDescent="0.35">
      <c r="A10" s="16" t="s">
        <v>31</v>
      </c>
      <c r="B10" s="15"/>
      <c r="C10" s="14" t="s">
        <v>35</v>
      </c>
      <c r="D10" s="13" t="s">
        <v>20</v>
      </c>
      <c r="E10" s="13" t="s">
        <v>36</v>
      </c>
      <c r="F10" s="12" t="s">
        <v>37</v>
      </c>
      <c r="G10" s="11">
        <f t="shared" si="0"/>
        <v>43168</v>
      </c>
      <c r="H10" s="11">
        <f t="shared" si="1"/>
        <v>43175</v>
      </c>
      <c r="I10" s="11">
        <f t="shared" si="2"/>
        <v>43196</v>
      </c>
      <c r="J10" s="11">
        <v>43202</v>
      </c>
      <c r="K10" s="9"/>
      <c r="L10" s="9"/>
      <c r="M10" s="9"/>
      <c r="O10" s="25"/>
    </row>
    <row r="11" spans="1:15" ht="76.5" customHeight="1" x14ac:dyDescent="0.35">
      <c r="A11" s="16" t="s">
        <v>38</v>
      </c>
      <c r="B11" s="15"/>
      <c r="C11" s="14" t="s">
        <v>39</v>
      </c>
      <c r="D11" s="13" t="s">
        <v>40</v>
      </c>
      <c r="E11" s="13" t="s">
        <v>41</v>
      </c>
      <c r="F11" s="12" t="s">
        <v>42</v>
      </c>
      <c r="G11" s="11">
        <f t="shared" si="0"/>
        <v>43175</v>
      </c>
      <c r="H11" s="11">
        <f t="shared" si="1"/>
        <v>43182</v>
      </c>
      <c r="I11" s="11">
        <f t="shared" si="2"/>
        <v>43203</v>
      </c>
      <c r="J11" s="11">
        <v>43209</v>
      </c>
      <c r="K11" s="9"/>
      <c r="L11" s="9"/>
      <c r="M11" s="9"/>
      <c r="O11" s="25"/>
    </row>
    <row r="12" spans="1:15" s="5" customFormat="1" ht="54.75" customHeight="1" x14ac:dyDescent="0.35">
      <c r="A12" s="16" t="s">
        <v>31</v>
      </c>
      <c r="B12" s="15"/>
      <c r="C12" s="14" t="s">
        <v>43</v>
      </c>
      <c r="D12" s="13" t="s">
        <v>20</v>
      </c>
      <c r="E12" s="13" t="s">
        <v>17</v>
      </c>
      <c r="F12" s="14" t="s">
        <v>44</v>
      </c>
      <c r="G12" s="11">
        <f t="shared" si="0"/>
        <v>43182</v>
      </c>
      <c r="H12" s="11">
        <f t="shared" si="1"/>
        <v>43189</v>
      </c>
      <c r="I12" s="11">
        <f t="shared" si="2"/>
        <v>43210</v>
      </c>
      <c r="J12" s="11">
        <v>43216</v>
      </c>
      <c r="K12" s="9"/>
      <c r="L12" s="9"/>
      <c r="M12" s="9"/>
      <c r="O12" s="25"/>
    </row>
    <row r="13" spans="1:15" s="5" customFormat="1" ht="60.75" customHeight="1" x14ac:dyDescent="0.35">
      <c r="A13" s="16" t="s">
        <v>38</v>
      </c>
      <c r="B13" s="33"/>
      <c r="C13" s="14" t="s">
        <v>45</v>
      </c>
      <c r="D13" s="13" t="s">
        <v>46</v>
      </c>
      <c r="E13" s="13" t="s">
        <v>17</v>
      </c>
      <c r="F13" s="14" t="s">
        <v>47</v>
      </c>
      <c r="G13" s="11">
        <f t="shared" si="0"/>
        <v>43182</v>
      </c>
      <c r="H13" s="11">
        <f t="shared" si="1"/>
        <v>43189</v>
      </c>
      <c r="I13" s="11">
        <f t="shared" si="2"/>
        <v>43210</v>
      </c>
      <c r="J13" s="11">
        <v>43216</v>
      </c>
      <c r="K13" s="9"/>
      <c r="L13" s="9"/>
      <c r="M13" s="9"/>
      <c r="O13" s="25"/>
    </row>
    <row r="14" spans="1:15" s="5" customFormat="1" ht="50.15" customHeight="1" x14ac:dyDescent="0.35">
      <c r="A14" s="16" t="s">
        <v>48</v>
      </c>
      <c r="B14" s="33"/>
      <c r="C14" s="14" t="s">
        <v>49</v>
      </c>
      <c r="D14" s="13" t="s">
        <v>50</v>
      </c>
      <c r="E14" s="13" t="s">
        <v>17</v>
      </c>
      <c r="F14" s="14" t="s">
        <v>51</v>
      </c>
      <c r="G14" s="11">
        <f t="shared" si="0"/>
        <v>43182</v>
      </c>
      <c r="H14" s="11">
        <f t="shared" si="1"/>
        <v>43189</v>
      </c>
      <c r="I14" s="11">
        <f t="shared" si="2"/>
        <v>43210</v>
      </c>
      <c r="J14" s="11">
        <v>43216</v>
      </c>
      <c r="K14" s="9"/>
      <c r="L14" s="9"/>
      <c r="M14" s="9"/>
      <c r="O14" s="25"/>
    </row>
    <row r="15" spans="1:15" ht="74.25" customHeight="1" x14ac:dyDescent="0.35">
      <c r="A15" s="16" t="s">
        <v>38</v>
      </c>
      <c r="B15" s="16"/>
      <c r="C15" s="14" t="s">
        <v>52</v>
      </c>
      <c r="D15" s="13" t="s">
        <v>40</v>
      </c>
      <c r="E15" s="13" t="s">
        <v>53</v>
      </c>
      <c r="F15" s="12" t="s">
        <v>54</v>
      </c>
      <c r="G15" s="32">
        <f>H15-8</f>
        <v>43188</v>
      </c>
      <c r="H15" s="11">
        <f t="shared" si="1"/>
        <v>43196</v>
      </c>
      <c r="I15" s="11">
        <f t="shared" si="2"/>
        <v>43217</v>
      </c>
      <c r="J15" s="11">
        <v>43223</v>
      </c>
      <c r="K15" s="9"/>
      <c r="L15" s="9"/>
      <c r="M15" s="9"/>
      <c r="O15" s="25"/>
    </row>
    <row r="16" spans="1:15" ht="73.400000000000006" customHeight="1" x14ac:dyDescent="0.35">
      <c r="A16" s="16" t="s">
        <v>55</v>
      </c>
      <c r="B16" s="15"/>
      <c r="C16" s="14" t="s">
        <v>56</v>
      </c>
      <c r="D16" s="13" t="s">
        <v>20</v>
      </c>
      <c r="E16" s="13" t="s">
        <v>17</v>
      </c>
      <c r="F16" s="12" t="s">
        <v>57</v>
      </c>
      <c r="G16" s="11">
        <f>H16-7</f>
        <v>43196</v>
      </c>
      <c r="H16" s="11">
        <f t="shared" si="1"/>
        <v>43203</v>
      </c>
      <c r="I16" s="11">
        <f t="shared" si="2"/>
        <v>43224</v>
      </c>
      <c r="J16" s="11">
        <v>43230</v>
      </c>
      <c r="K16" s="9"/>
      <c r="L16" s="9"/>
      <c r="M16" s="9"/>
      <c r="O16" s="25"/>
    </row>
    <row r="17" spans="1:15" ht="81.25" customHeight="1" x14ac:dyDescent="0.35">
      <c r="A17" s="16" t="s">
        <v>55</v>
      </c>
      <c r="B17" s="15"/>
      <c r="C17" s="14" t="s">
        <v>58</v>
      </c>
      <c r="D17" s="13" t="s">
        <v>59</v>
      </c>
      <c r="E17" s="13" t="s">
        <v>17</v>
      </c>
      <c r="F17" s="12" t="s">
        <v>60</v>
      </c>
      <c r="G17" s="11">
        <f>H17-7</f>
        <v>43203</v>
      </c>
      <c r="H17" s="11">
        <f t="shared" si="1"/>
        <v>43210</v>
      </c>
      <c r="I17" s="11">
        <f t="shared" si="2"/>
        <v>43231</v>
      </c>
      <c r="J17" s="11">
        <v>43237</v>
      </c>
      <c r="K17" s="9"/>
      <c r="L17" s="9"/>
      <c r="M17" s="9"/>
      <c r="O17" s="25"/>
    </row>
    <row r="18" spans="1:15" ht="218.5" customHeight="1" x14ac:dyDescent="0.35">
      <c r="A18" s="16" t="s">
        <v>23</v>
      </c>
      <c r="B18" s="15"/>
      <c r="C18" s="14" t="s">
        <v>61</v>
      </c>
      <c r="D18" s="13" t="s">
        <v>16</v>
      </c>
      <c r="E18" s="13" t="s">
        <v>62</v>
      </c>
      <c r="F18" s="31" t="s">
        <v>63</v>
      </c>
      <c r="G18" s="11">
        <f>H18-7</f>
        <v>43210</v>
      </c>
      <c r="H18" s="11">
        <f t="shared" si="1"/>
        <v>43217</v>
      </c>
      <c r="I18" s="11">
        <f t="shared" si="2"/>
        <v>43238</v>
      </c>
      <c r="J18" s="11">
        <v>43244</v>
      </c>
      <c r="K18" s="11"/>
      <c r="L18" s="9"/>
      <c r="M18" s="9"/>
      <c r="O18" s="25"/>
    </row>
    <row r="19" spans="1:15" ht="65.25" customHeight="1" x14ac:dyDescent="0.35">
      <c r="A19" s="16" t="s">
        <v>38</v>
      </c>
      <c r="B19" s="15"/>
      <c r="C19" s="14" t="s">
        <v>64</v>
      </c>
      <c r="D19" s="13" t="s">
        <v>65</v>
      </c>
      <c r="E19" s="13" t="s">
        <v>66</v>
      </c>
      <c r="F19" s="12" t="s">
        <v>67</v>
      </c>
      <c r="G19" s="11">
        <f>H19-7</f>
        <v>43217</v>
      </c>
      <c r="H19" s="11">
        <f t="shared" si="1"/>
        <v>43224</v>
      </c>
      <c r="I19" s="11">
        <f t="shared" si="2"/>
        <v>43245</v>
      </c>
      <c r="J19" s="11">
        <v>43251</v>
      </c>
      <c r="K19" s="9"/>
      <c r="L19" s="9"/>
      <c r="M19" s="9"/>
      <c r="O19" s="25"/>
    </row>
    <row r="20" spans="1:15" ht="41.15" customHeight="1" x14ac:dyDescent="0.35">
      <c r="A20" s="16" t="s">
        <v>55</v>
      </c>
      <c r="B20" s="15"/>
      <c r="C20" s="14" t="s">
        <v>68</v>
      </c>
      <c r="D20" s="13" t="s">
        <v>20</v>
      </c>
      <c r="E20" s="13" t="s">
        <v>17</v>
      </c>
      <c r="F20" s="12" t="s">
        <v>69</v>
      </c>
      <c r="G20" s="11">
        <f t="shared" ref="G20:G45" si="3">H20-7</f>
        <v>43224</v>
      </c>
      <c r="H20" s="11">
        <f t="shared" ref="H20:H45" si="4">I20-21</f>
        <v>43231</v>
      </c>
      <c r="I20" s="11">
        <f t="shared" ref="I20:I45" si="5">J20-6</f>
        <v>43252</v>
      </c>
      <c r="J20" s="11">
        <v>43258</v>
      </c>
      <c r="K20" s="9"/>
      <c r="L20" s="9"/>
      <c r="M20" s="9"/>
      <c r="O20" s="25"/>
    </row>
    <row r="21" spans="1:15" ht="26.15" customHeight="1" x14ac:dyDescent="0.35">
      <c r="A21" s="16" t="s">
        <v>55</v>
      </c>
      <c r="B21" s="15"/>
      <c r="C21" s="14" t="s">
        <v>70</v>
      </c>
      <c r="D21" s="13" t="s">
        <v>20</v>
      </c>
      <c r="E21" s="13" t="s">
        <v>17</v>
      </c>
      <c r="F21" s="12" t="s">
        <v>71</v>
      </c>
      <c r="G21" s="11">
        <f t="shared" si="3"/>
        <v>43231</v>
      </c>
      <c r="H21" s="11">
        <f t="shared" si="4"/>
        <v>43238</v>
      </c>
      <c r="I21" s="11">
        <f t="shared" si="5"/>
        <v>43259</v>
      </c>
      <c r="J21" s="11">
        <v>43265</v>
      </c>
      <c r="K21" s="9"/>
      <c r="L21" s="9"/>
      <c r="M21" s="9"/>
      <c r="O21" s="25"/>
    </row>
    <row r="22" spans="1:15" ht="139.4" customHeight="1" x14ac:dyDescent="0.35">
      <c r="A22" s="16" t="s">
        <v>14</v>
      </c>
      <c r="B22" s="15"/>
      <c r="C22" s="14" t="s">
        <v>19</v>
      </c>
      <c r="D22" s="13" t="s">
        <v>20</v>
      </c>
      <c r="E22" s="13" t="s">
        <v>21</v>
      </c>
      <c r="F22" s="12" t="s">
        <v>22</v>
      </c>
      <c r="G22" s="11">
        <f t="shared" si="3"/>
        <v>43238</v>
      </c>
      <c r="H22" s="11">
        <f t="shared" si="4"/>
        <v>43245</v>
      </c>
      <c r="I22" s="11">
        <f t="shared" si="5"/>
        <v>43266</v>
      </c>
      <c r="J22" s="11">
        <v>43272</v>
      </c>
      <c r="K22" s="11"/>
      <c r="L22" s="9"/>
      <c r="M22" s="9"/>
      <c r="O22" s="25"/>
    </row>
    <row r="23" spans="1:15" ht="69.75" customHeight="1" x14ac:dyDescent="0.35">
      <c r="A23" s="16" t="s">
        <v>38</v>
      </c>
      <c r="B23" s="26"/>
      <c r="C23" s="14" t="s">
        <v>72</v>
      </c>
      <c r="D23" s="13" t="s">
        <v>73</v>
      </c>
      <c r="E23" s="13" t="s">
        <v>74</v>
      </c>
      <c r="F23" s="12" t="s">
        <v>67</v>
      </c>
      <c r="G23" s="11">
        <f t="shared" si="3"/>
        <v>43238</v>
      </c>
      <c r="H23" s="11">
        <f t="shared" si="4"/>
        <v>43245</v>
      </c>
      <c r="I23" s="11">
        <f t="shared" si="5"/>
        <v>43266</v>
      </c>
      <c r="J23" s="11">
        <v>43272</v>
      </c>
      <c r="K23" s="9"/>
      <c r="L23" s="9"/>
      <c r="M23" s="9"/>
      <c r="N23" s="28" t="s">
        <v>75</v>
      </c>
      <c r="O23" s="25"/>
    </row>
    <row r="24" spans="1:15" ht="75.25" customHeight="1" x14ac:dyDescent="0.35">
      <c r="A24" s="16" t="s">
        <v>38</v>
      </c>
      <c r="B24" s="26"/>
      <c r="C24" s="14" t="s">
        <v>76</v>
      </c>
      <c r="D24" s="13" t="s">
        <v>77</v>
      </c>
      <c r="E24" s="13" t="s">
        <v>74</v>
      </c>
      <c r="F24" s="12" t="s">
        <v>78</v>
      </c>
      <c r="G24" s="11">
        <f t="shared" si="3"/>
        <v>43238</v>
      </c>
      <c r="H24" s="11">
        <f t="shared" si="4"/>
        <v>43245</v>
      </c>
      <c r="I24" s="11">
        <f t="shared" si="5"/>
        <v>43266</v>
      </c>
      <c r="J24" s="11">
        <v>43272</v>
      </c>
      <c r="K24" s="9"/>
      <c r="L24" s="9"/>
      <c r="M24" s="9"/>
      <c r="N24" s="27"/>
      <c r="O24" s="25"/>
    </row>
    <row r="25" spans="1:15" ht="208" x14ac:dyDescent="0.35">
      <c r="A25" s="16" t="s">
        <v>23</v>
      </c>
      <c r="B25" s="15"/>
      <c r="C25" s="14" t="s">
        <v>79</v>
      </c>
      <c r="D25" s="13" t="s">
        <v>16</v>
      </c>
      <c r="E25" s="21" t="s">
        <v>25</v>
      </c>
      <c r="F25" s="12" t="s">
        <v>80</v>
      </c>
      <c r="G25" s="11">
        <f t="shared" si="3"/>
        <v>43245</v>
      </c>
      <c r="H25" s="11">
        <f t="shared" si="4"/>
        <v>43252</v>
      </c>
      <c r="I25" s="11">
        <f t="shared" si="5"/>
        <v>43273</v>
      </c>
      <c r="J25" s="11">
        <v>43279</v>
      </c>
      <c r="K25" s="11"/>
      <c r="L25" s="9"/>
      <c r="M25" s="9"/>
      <c r="O25" s="25"/>
    </row>
    <row r="26" spans="1:15" ht="286" x14ac:dyDescent="0.35">
      <c r="A26" s="16" t="s">
        <v>23</v>
      </c>
      <c r="B26" s="15"/>
      <c r="C26" s="14" t="s">
        <v>81</v>
      </c>
      <c r="D26" s="13" t="s">
        <v>16</v>
      </c>
      <c r="E26" s="21" t="s">
        <v>25</v>
      </c>
      <c r="F26" s="30" t="s">
        <v>82</v>
      </c>
      <c r="G26" s="11">
        <f t="shared" si="3"/>
        <v>43252</v>
      </c>
      <c r="H26" s="11">
        <f t="shared" si="4"/>
        <v>43259</v>
      </c>
      <c r="I26" s="11">
        <f t="shared" si="5"/>
        <v>43280</v>
      </c>
      <c r="J26" s="11">
        <v>43286</v>
      </c>
      <c r="K26" s="11"/>
      <c r="L26" s="9"/>
      <c r="M26" s="9"/>
      <c r="O26" s="25"/>
    </row>
    <row r="27" spans="1:15" ht="325" x14ac:dyDescent="0.35">
      <c r="A27" s="16" t="s">
        <v>23</v>
      </c>
      <c r="B27" s="15"/>
      <c r="C27" s="14" t="s">
        <v>83</v>
      </c>
      <c r="D27" s="13" t="s">
        <v>16</v>
      </c>
      <c r="E27" s="13" t="s">
        <v>25</v>
      </c>
      <c r="F27" s="30" t="s">
        <v>84</v>
      </c>
      <c r="G27" s="11">
        <f t="shared" si="3"/>
        <v>43259</v>
      </c>
      <c r="H27" s="11">
        <f t="shared" si="4"/>
        <v>43266</v>
      </c>
      <c r="I27" s="11">
        <f t="shared" si="5"/>
        <v>43287</v>
      </c>
      <c r="J27" s="11">
        <v>43293</v>
      </c>
      <c r="K27" s="11"/>
      <c r="L27" s="9"/>
      <c r="M27" s="9"/>
      <c r="O27" s="25"/>
    </row>
    <row r="28" spans="1:15" ht="105.65" customHeight="1" x14ac:dyDescent="0.35">
      <c r="A28" s="16" t="s">
        <v>27</v>
      </c>
      <c r="B28" s="16"/>
      <c r="C28" s="14" t="s">
        <v>85</v>
      </c>
      <c r="D28" s="13" t="s">
        <v>16</v>
      </c>
      <c r="E28" s="13" t="s">
        <v>86</v>
      </c>
      <c r="F28" s="14" t="s">
        <v>87</v>
      </c>
      <c r="G28" s="11">
        <f t="shared" si="3"/>
        <v>43266</v>
      </c>
      <c r="H28" s="11">
        <f t="shared" si="4"/>
        <v>43273</v>
      </c>
      <c r="I28" s="11">
        <f t="shared" si="5"/>
        <v>43294</v>
      </c>
      <c r="J28" s="11">
        <v>43300</v>
      </c>
      <c r="K28" s="9"/>
      <c r="L28" s="9"/>
      <c r="M28" s="9"/>
      <c r="O28" s="25"/>
    </row>
    <row r="29" spans="1:15" ht="39" x14ac:dyDescent="0.35">
      <c r="A29" s="9" t="s">
        <v>31</v>
      </c>
      <c r="B29" s="26"/>
      <c r="C29" s="18" t="s">
        <v>88</v>
      </c>
      <c r="D29" s="29" t="s">
        <v>20</v>
      </c>
      <c r="E29" s="29" t="s">
        <v>17</v>
      </c>
      <c r="F29" s="12" t="s">
        <v>89</v>
      </c>
      <c r="G29" s="11">
        <f t="shared" si="3"/>
        <v>43273</v>
      </c>
      <c r="H29" s="11">
        <f t="shared" si="4"/>
        <v>43280</v>
      </c>
      <c r="I29" s="11">
        <f t="shared" si="5"/>
        <v>43301</v>
      </c>
      <c r="J29" s="11">
        <v>43307</v>
      </c>
      <c r="K29" s="9"/>
      <c r="L29" s="9"/>
      <c r="M29" s="9"/>
      <c r="O29" s="25"/>
    </row>
    <row r="30" spans="1:15" ht="54" customHeight="1" x14ac:dyDescent="0.35">
      <c r="A30" s="16" t="s">
        <v>38</v>
      </c>
      <c r="B30" s="26"/>
      <c r="C30" s="14" t="s">
        <v>90</v>
      </c>
      <c r="D30" s="13" t="s">
        <v>91</v>
      </c>
      <c r="E30" s="13" t="s">
        <v>92</v>
      </c>
      <c r="F30" s="12" t="s">
        <v>93</v>
      </c>
      <c r="G30" s="11">
        <f t="shared" si="3"/>
        <v>43273</v>
      </c>
      <c r="H30" s="11">
        <f t="shared" si="4"/>
        <v>43280</v>
      </c>
      <c r="I30" s="11">
        <f t="shared" si="5"/>
        <v>43301</v>
      </c>
      <c r="J30" s="11">
        <v>43307</v>
      </c>
      <c r="K30" s="9"/>
      <c r="L30" s="9"/>
      <c r="M30" s="9"/>
      <c r="N30" s="28" t="s">
        <v>75</v>
      </c>
      <c r="O30" s="25"/>
    </row>
    <row r="31" spans="1:15" ht="51.25" customHeight="1" x14ac:dyDescent="0.35">
      <c r="A31" s="16" t="s">
        <v>38</v>
      </c>
      <c r="B31" s="26"/>
      <c r="C31" s="14" t="s">
        <v>94</v>
      </c>
      <c r="D31" s="13" t="s">
        <v>91</v>
      </c>
      <c r="E31" s="13" t="s">
        <v>92</v>
      </c>
      <c r="F31" s="12" t="s">
        <v>95</v>
      </c>
      <c r="G31" s="11">
        <f t="shared" si="3"/>
        <v>43273</v>
      </c>
      <c r="H31" s="11">
        <f t="shared" si="4"/>
        <v>43280</v>
      </c>
      <c r="I31" s="11">
        <f t="shared" si="5"/>
        <v>43301</v>
      </c>
      <c r="J31" s="11">
        <v>43307</v>
      </c>
      <c r="K31" s="9"/>
      <c r="L31" s="9"/>
      <c r="M31" s="9"/>
      <c r="N31" s="27"/>
      <c r="O31" s="25"/>
    </row>
    <row r="32" spans="1:15" ht="82.4" customHeight="1" x14ac:dyDescent="0.35">
      <c r="A32" s="16" t="s">
        <v>55</v>
      </c>
      <c r="B32" s="9"/>
      <c r="C32" s="14" t="s">
        <v>96</v>
      </c>
      <c r="D32" s="13" t="s">
        <v>59</v>
      </c>
      <c r="E32" s="13" t="s">
        <v>17</v>
      </c>
      <c r="F32" s="12" t="s">
        <v>97</v>
      </c>
      <c r="G32" s="11">
        <f t="shared" si="3"/>
        <v>43280</v>
      </c>
      <c r="H32" s="11">
        <f t="shared" si="4"/>
        <v>43287</v>
      </c>
      <c r="I32" s="11">
        <f t="shared" si="5"/>
        <v>43308</v>
      </c>
      <c r="J32" s="11">
        <v>43314</v>
      </c>
      <c r="K32" s="9"/>
      <c r="L32" s="9"/>
      <c r="M32" s="9"/>
      <c r="O32" s="25"/>
    </row>
    <row r="33" spans="1:15" ht="26" x14ac:dyDescent="0.35">
      <c r="A33" s="9" t="s">
        <v>31</v>
      </c>
      <c r="B33" s="26"/>
      <c r="C33" s="14" t="s">
        <v>98</v>
      </c>
      <c r="D33" s="13" t="s">
        <v>20</v>
      </c>
      <c r="E33" s="13" t="s">
        <v>17</v>
      </c>
      <c r="F33" s="14" t="s">
        <v>44</v>
      </c>
      <c r="G33" s="11">
        <f t="shared" si="3"/>
        <v>43287</v>
      </c>
      <c r="H33" s="11">
        <f t="shared" si="4"/>
        <v>43294</v>
      </c>
      <c r="I33" s="11">
        <f t="shared" si="5"/>
        <v>43315</v>
      </c>
      <c r="J33" s="11">
        <v>43321</v>
      </c>
      <c r="K33" s="9"/>
      <c r="L33" s="9"/>
      <c r="M33" s="9"/>
      <c r="O33" s="25"/>
    </row>
    <row r="34" spans="1:15" ht="39" x14ac:dyDescent="0.35">
      <c r="A34" s="16" t="s">
        <v>38</v>
      </c>
      <c r="B34" s="26"/>
      <c r="C34" s="14" t="s">
        <v>99</v>
      </c>
      <c r="D34" s="13" t="s">
        <v>46</v>
      </c>
      <c r="E34" s="13" t="s">
        <v>17</v>
      </c>
      <c r="F34" s="14" t="s">
        <v>47</v>
      </c>
      <c r="G34" s="11">
        <f t="shared" si="3"/>
        <v>43287</v>
      </c>
      <c r="H34" s="11">
        <f t="shared" si="4"/>
        <v>43294</v>
      </c>
      <c r="I34" s="11">
        <f t="shared" si="5"/>
        <v>43315</v>
      </c>
      <c r="J34" s="11">
        <v>43321</v>
      </c>
      <c r="K34" s="9"/>
      <c r="L34" s="9"/>
      <c r="M34" s="9"/>
      <c r="O34" s="25"/>
    </row>
    <row r="35" spans="1:15" ht="104" x14ac:dyDescent="0.35">
      <c r="A35" s="16" t="s">
        <v>48</v>
      </c>
      <c r="B35" s="26"/>
      <c r="C35" s="13" t="s">
        <v>100</v>
      </c>
      <c r="D35" s="13" t="s">
        <v>50</v>
      </c>
      <c r="E35" s="13" t="s">
        <v>101</v>
      </c>
      <c r="F35" s="14" t="s">
        <v>102</v>
      </c>
      <c r="G35" s="11">
        <f t="shared" si="3"/>
        <v>43287</v>
      </c>
      <c r="H35" s="11">
        <f t="shared" si="4"/>
        <v>43294</v>
      </c>
      <c r="I35" s="11">
        <f t="shared" si="5"/>
        <v>43315</v>
      </c>
      <c r="J35" s="11">
        <v>43321</v>
      </c>
      <c r="K35" s="9"/>
      <c r="L35" s="26"/>
      <c r="M35" s="9"/>
      <c r="O35" s="25"/>
    </row>
    <row r="36" spans="1:15" ht="39" x14ac:dyDescent="0.35">
      <c r="A36" s="16" t="s">
        <v>48</v>
      </c>
      <c r="B36" s="26"/>
      <c r="C36" s="13" t="s">
        <v>103</v>
      </c>
      <c r="D36" s="13" t="s">
        <v>50</v>
      </c>
      <c r="E36" s="13" t="s">
        <v>17</v>
      </c>
      <c r="F36" s="14" t="s">
        <v>51</v>
      </c>
      <c r="G36" s="11">
        <f t="shared" si="3"/>
        <v>43287</v>
      </c>
      <c r="H36" s="11">
        <f t="shared" si="4"/>
        <v>43294</v>
      </c>
      <c r="I36" s="11">
        <f t="shared" si="5"/>
        <v>43315</v>
      </c>
      <c r="J36" s="11">
        <v>43321</v>
      </c>
      <c r="K36" s="9"/>
      <c r="L36" s="26"/>
      <c r="M36" s="9"/>
      <c r="O36" s="25"/>
    </row>
    <row r="37" spans="1:15" ht="82.4" customHeight="1" x14ac:dyDescent="0.35">
      <c r="A37" s="16" t="s">
        <v>55</v>
      </c>
      <c r="B37" s="15"/>
      <c r="C37" s="14" t="s">
        <v>104</v>
      </c>
      <c r="D37" s="13" t="s">
        <v>20</v>
      </c>
      <c r="E37" s="13" t="s">
        <v>17</v>
      </c>
      <c r="F37" s="12" t="s">
        <v>105</v>
      </c>
      <c r="G37" s="11">
        <f t="shared" si="3"/>
        <v>43294</v>
      </c>
      <c r="H37" s="11">
        <f t="shared" si="4"/>
        <v>43301</v>
      </c>
      <c r="I37" s="11">
        <f t="shared" si="5"/>
        <v>43322</v>
      </c>
      <c r="J37" s="11">
        <v>43328</v>
      </c>
      <c r="K37" s="9"/>
      <c r="L37" s="9"/>
      <c r="M37" s="9"/>
      <c r="O37" s="25"/>
    </row>
    <row r="38" spans="1:15" ht="224.15" customHeight="1" x14ac:dyDescent="0.35">
      <c r="A38" s="16" t="s">
        <v>106</v>
      </c>
      <c r="B38" s="15"/>
      <c r="C38" s="14" t="s">
        <v>107</v>
      </c>
      <c r="D38" s="13" t="s">
        <v>16</v>
      </c>
      <c r="E38" s="13" t="s">
        <v>108</v>
      </c>
      <c r="F38" s="12" t="s">
        <v>109</v>
      </c>
      <c r="G38" s="11">
        <f t="shared" si="3"/>
        <v>43301</v>
      </c>
      <c r="H38" s="11">
        <f t="shared" si="4"/>
        <v>43308</v>
      </c>
      <c r="I38" s="11">
        <f t="shared" si="5"/>
        <v>43329</v>
      </c>
      <c r="J38" s="11">
        <v>43335</v>
      </c>
      <c r="K38" s="9"/>
      <c r="L38" s="9"/>
      <c r="M38" s="9"/>
      <c r="O38" s="25"/>
    </row>
    <row r="39" spans="1:15" ht="39" x14ac:dyDescent="0.35">
      <c r="A39" s="16" t="s">
        <v>27</v>
      </c>
      <c r="B39" s="15"/>
      <c r="C39" s="14" t="s">
        <v>110</v>
      </c>
      <c r="D39" s="13" t="s">
        <v>16</v>
      </c>
      <c r="E39" s="13" t="s">
        <v>111</v>
      </c>
      <c r="F39" s="12" t="s">
        <v>112</v>
      </c>
      <c r="G39" s="11">
        <f t="shared" si="3"/>
        <v>43301</v>
      </c>
      <c r="H39" s="11">
        <f t="shared" si="4"/>
        <v>43308</v>
      </c>
      <c r="I39" s="11">
        <f t="shared" si="5"/>
        <v>43329</v>
      </c>
      <c r="J39" s="11">
        <v>43335</v>
      </c>
      <c r="K39" s="9"/>
      <c r="L39" s="9"/>
      <c r="M39" s="9"/>
      <c r="O39" s="25"/>
    </row>
    <row r="40" spans="1:15" ht="50.25" customHeight="1" x14ac:dyDescent="0.35">
      <c r="A40" s="16" t="s">
        <v>38</v>
      </c>
      <c r="B40" s="15"/>
      <c r="C40" s="14" t="s">
        <v>113</v>
      </c>
      <c r="D40" s="13" t="s">
        <v>114</v>
      </c>
      <c r="E40" s="13" t="s">
        <v>115</v>
      </c>
      <c r="F40" s="12" t="s">
        <v>116</v>
      </c>
      <c r="G40" s="11">
        <f t="shared" si="3"/>
        <v>43308</v>
      </c>
      <c r="H40" s="11">
        <f t="shared" si="4"/>
        <v>43315</v>
      </c>
      <c r="I40" s="11">
        <f t="shared" si="5"/>
        <v>43336</v>
      </c>
      <c r="J40" s="11">
        <v>43342</v>
      </c>
      <c r="K40" s="9"/>
      <c r="L40" s="9"/>
      <c r="M40" s="9"/>
      <c r="N40" s="22"/>
    </row>
    <row r="41" spans="1:15" ht="65" x14ac:dyDescent="0.35">
      <c r="A41" s="16" t="s">
        <v>27</v>
      </c>
      <c r="B41" s="16"/>
      <c r="C41" s="14" t="s">
        <v>117</v>
      </c>
      <c r="D41" s="13" t="s">
        <v>16</v>
      </c>
      <c r="E41" s="13" t="s">
        <v>111</v>
      </c>
      <c r="F41" s="12" t="s">
        <v>118</v>
      </c>
      <c r="G41" s="11">
        <f t="shared" si="3"/>
        <v>43315</v>
      </c>
      <c r="H41" s="11">
        <f t="shared" si="4"/>
        <v>43322</v>
      </c>
      <c r="I41" s="11">
        <f t="shared" si="5"/>
        <v>43343</v>
      </c>
      <c r="J41" s="11">
        <v>43349</v>
      </c>
      <c r="K41" s="9"/>
      <c r="L41" s="9"/>
      <c r="M41" s="9"/>
    </row>
    <row r="42" spans="1:15" ht="39" x14ac:dyDescent="0.35">
      <c r="A42" s="16" t="s">
        <v>48</v>
      </c>
      <c r="B42" s="16"/>
      <c r="C42" s="13" t="s">
        <v>119</v>
      </c>
      <c r="D42" s="13" t="s">
        <v>50</v>
      </c>
      <c r="E42" s="13" t="s">
        <v>120</v>
      </c>
      <c r="F42" s="14" t="s">
        <v>121</v>
      </c>
      <c r="G42" s="11">
        <f t="shared" si="3"/>
        <v>43322</v>
      </c>
      <c r="H42" s="11">
        <f t="shared" si="4"/>
        <v>43329</v>
      </c>
      <c r="I42" s="11">
        <f t="shared" si="5"/>
        <v>43350</v>
      </c>
      <c r="J42" s="11">
        <v>43356</v>
      </c>
      <c r="K42" s="11"/>
      <c r="L42" s="9"/>
      <c r="M42" s="9"/>
    </row>
    <row r="43" spans="1:15" ht="117" x14ac:dyDescent="0.35">
      <c r="A43" s="16" t="s">
        <v>14</v>
      </c>
      <c r="B43" s="15"/>
      <c r="C43" s="14" t="s">
        <v>19</v>
      </c>
      <c r="D43" s="13" t="s">
        <v>20</v>
      </c>
      <c r="E43" s="13" t="s">
        <v>21</v>
      </c>
      <c r="F43" s="12" t="s">
        <v>22</v>
      </c>
      <c r="G43" s="11">
        <f t="shared" si="3"/>
        <v>43329</v>
      </c>
      <c r="H43" s="11">
        <f t="shared" si="4"/>
        <v>43336</v>
      </c>
      <c r="I43" s="11">
        <f t="shared" si="5"/>
        <v>43357</v>
      </c>
      <c r="J43" s="11">
        <v>43363</v>
      </c>
      <c r="K43" s="24"/>
      <c r="L43" s="9"/>
      <c r="M43" s="9"/>
    </row>
    <row r="44" spans="1:15" ht="234" x14ac:dyDescent="0.35">
      <c r="A44" s="16" t="s">
        <v>122</v>
      </c>
      <c r="B44" s="16"/>
      <c r="C44" s="14" t="s">
        <v>123</v>
      </c>
      <c r="D44" s="13" t="s">
        <v>124</v>
      </c>
      <c r="E44" s="13" t="s">
        <v>125</v>
      </c>
      <c r="F44" s="12" t="s">
        <v>126</v>
      </c>
      <c r="G44" s="11">
        <f t="shared" si="3"/>
        <v>43329</v>
      </c>
      <c r="H44" s="11">
        <f t="shared" si="4"/>
        <v>43336</v>
      </c>
      <c r="I44" s="11">
        <f t="shared" si="5"/>
        <v>43357</v>
      </c>
      <c r="J44" s="11">
        <v>43363</v>
      </c>
      <c r="K44" s="9"/>
      <c r="L44" s="9"/>
      <c r="M44" s="9"/>
    </row>
    <row r="45" spans="1:15" ht="143" x14ac:dyDescent="0.35">
      <c r="A45" s="16" t="s">
        <v>122</v>
      </c>
      <c r="B45" s="16"/>
      <c r="C45" s="14" t="s">
        <v>127</v>
      </c>
      <c r="D45" s="13" t="s">
        <v>124</v>
      </c>
      <c r="E45" s="13" t="s">
        <v>128</v>
      </c>
      <c r="F45" s="12" t="s">
        <v>129</v>
      </c>
      <c r="G45" s="11">
        <f t="shared" si="3"/>
        <v>43329</v>
      </c>
      <c r="H45" s="11">
        <f t="shared" si="4"/>
        <v>43336</v>
      </c>
      <c r="I45" s="11">
        <f t="shared" si="5"/>
        <v>43357</v>
      </c>
      <c r="J45" s="11">
        <v>43363</v>
      </c>
      <c r="K45" s="9"/>
      <c r="L45" s="9"/>
      <c r="M45" s="9"/>
    </row>
    <row r="46" spans="1:15" ht="409.4" customHeight="1" x14ac:dyDescent="0.35">
      <c r="A46" s="16" t="s">
        <v>106</v>
      </c>
      <c r="B46" s="15"/>
      <c r="C46" s="14" t="s">
        <v>130</v>
      </c>
      <c r="D46" s="13" t="s">
        <v>124</v>
      </c>
      <c r="E46" s="13" t="s">
        <v>131</v>
      </c>
      <c r="F46" s="12" t="s">
        <v>132</v>
      </c>
      <c r="G46" s="11">
        <f t="shared" ref="G46:G64" si="6">H46-7</f>
        <v>43336</v>
      </c>
      <c r="H46" s="11">
        <f t="shared" ref="H46:H64" si="7">I46-21</f>
        <v>43343</v>
      </c>
      <c r="I46" s="11">
        <f t="shared" ref="I46:I64" si="8">J46-6</f>
        <v>43364</v>
      </c>
      <c r="J46" s="11">
        <v>43370</v>
      </c>
      <c r="K46" s="9"/>
      <c r="L46" s="9"/>
      <c r="M46" s="19"/>
    </row>
    <row r="47" spans="1:15" ht="85.4" customHeight="1" x14ac:dyDescent="0.35">
      <c r="A47" s="16" t="s">
        <v>133</v>
      </c>
      <c r="B47" s="16"/>
      <c r="C47" s="14" t="s">
        <v>134</v>
      </c>
      <c r="D47" s="13" t="s">
        <v>16</v>
      </c>
      <c r="E47" s="13" t="s">
        <v>135</v>
      </c>
      <c r="F47" s="13" t="s">
        <v>136</v>
      </c>
      <c r="G47" s="11">
        <f t="shared" si="6"/>
        <v>43336</v>
      </c>
      <c r="H47" s="11">
        <f t="shared" si="7"/>
        <v>43343</v>
      </c>
      <c r="I47" s="11">
        <f t="shared" si="8"/>
        <v>43364</v>
      </c>
      <c r="J47" s="11">
        <v>43370</v>
      </c>
      <c r="K47" s="9"/>
      <c r="L47" s="9"/>
      <c r="M47" s="9"/>
    </row>
    <row r="48" spans="1:15" ht="78" x14ac:dyDescent="0.35">
      <c r="A48" s="16" t="s">
        <v>48</v>
      </c>
      <c r="B48" s="15"/>
      <c r="C48" s="13" t="s">
        <v>137</v>
      </c>
      <c r="D48" s="13" t="s">
        <v>50</v>
      </c>
      <c r="E48" s="13" t="s">
        <v>138</v>
      </c>
      <c r="F48" s="12" t="s">
        <v>139</v>
      </c>
      <c r="G48" s="11">
        <f t="shared" si="6"/>
        <v>43343</v>
      </c>
      <c r="H48" s="11">
        <f t="shared" si="7"/>
        <v>43350</v>
      </c>
      <c r="I48" s="11">
        <f t="shared" si="8"/>
        <v>43371</v>
      </c>
      <c r="J48" s="11">
        <v>43377</v>
      </c>
      <c r="K48" s="9"/>
      <c r="L48" s="9"/>
      <c r="M48" s="9"/>
    </row>
    <row r="49" spans="1:14" ht="41.25" customHeight="1" x14ac:dyDescent="0.35">
      <c r="A49" s="16" t="s">
        <v>38</v>
      </c>
      <c r="B49" s="15"/>
      <c r="C49" s="14" t="s">
        <v>140</v>
      </c>
      <c r="D49" s="13" t="s">
        <v>114</v>
      </c>
      <c r="E49" s="13" t="s">
        <v>141</v>
      </c>
      <c r="F49" s="12" t="s">
        <v>142</v>
      </c>
      <c r="G49" s="11">
        <f t="shared" si="6"/>
        <v>43350</v>
      </c>
      <c r="H49" s="11">
        <f t="shared" si="7"/>
        <v>43357</v>
      </c>
      <c r="I49" s="11">
        <f t="shared" si="8"/>
        <v>43378</v>
      </c>
      <c r="J49" s="11">
        <v>43384</v>
      </c>
      <c r="K49" s="9"/>
      <c r="L49" s="9"/>
      <c r="M49" s="9"/>
      <c r="N49" s="23" t="s">
        <v>75</v>
      </c>
    </row>
    <row r="50" spans="1:14" ht="52.5" customHeight="1" x14ac:dyDescent="0.35">
      <c r="A50" s="16" t="s">
        <v>38</v>
      </c>
      <c r="B50" s="15"/>
      <c r="C50" s="14" t="s">
        <v>143</v>
      </c>
      <c r="D50" s="13" t="s">
        <v>114</v>
      </c>
      <c r="E50" s="13" t="s">
        <v>144</v>
      </c>
      <c r="F50" s="12" t="s">
        <v>145</v>
      </c>
      <c r="G50" s="11">
        <f t="shared" si="6"/>
        <v>43350</v>
      </c>
      <c r="H50" s="11">
        <f t="shared" si="7"/>
        <v>43357</v>
      </c>
      <c r="I50" s="11">
        <f t="shared" si="8"/>
        <v>43378</v>
      </c>
      <c r="J50" s="11">
        <v>43384</v>
      </c>
      <c r="K50" s="9"/>
      <c r="L50" s="9"/>
      <c r="M50" s="9"/>
      <c r="N50" s="22"/>
    </row>
    <row r="51" spans="1:14" ht="99.65" customHeight="1" x14ac:dyDescent="0.35">
      <c r="A51" s="16" t="s">
        <v>31</v>
      </c>
      <c r="B51" s="15"/>
      <c r="C51" s="14" t="s">
        <v>146</v>
      </c>
      <c r="D51" s="13" t="s">
        <v>20</v>
      </c>
      <c r="E51" s="13" t="s">
        <v>147</v>
      </c>
      <c r="F51" s="12" t="s">
        <v>148</v>
      </c>
      <c r="G51" s="11">
        <f t="shared" si="6"/>
        <v>43357</v>
      </c>
      <c r="H51" s="11">
        <f t="shared" si="7"/>
        <v>43364</v>
      </c>
      <c r="I51" s="11">
        <f t="shared" si="8"/>
        <v>43385</v>
      </c>
      <c r="J51" s="11">
        <v>43391</v>
      </c>
      <c r="K51" s="9"/>
      <c r="L51" s="9"/>
      <c r="M51" s="9"/>
    </row>
    <row r="52" spans="1:14" ht="54" customHeight="1" x14ac:dyDescent="0.35">
      <c r="A52" s="16" t="s">
        <v>55</v>
      </c>
      <c r="B52" s="15"/>
      <c r="C52" s="14" t="s">
        <v>149</v>
      </c>
      <c r="D52" s="13" t="s">
        <v>20</v>
      </c>
      <c r="E52" s="13" t="s">
        <v>17</v>
      </c>
      <c r="F52" s="12" t="s">
        <v>150</v>
      </c>
      <c r="G52" s="11">
        <f t="shared" si="6"/>
        <v>43729</v>
      </c>
      <c r="H52" s="11">
        <f t="shared" si="7"/>
        <v>43736</v>
      </c>
      <c r="I52" s="11">
        <f t="shared" si="8"/>
        <v>43757</v>
      </c>
      <c r="J52" s="11">
        <v>43763</v>
      </c>
      <c r="K52" s="9"/>
      <c r="L52" s="9"/>
      <c r="M52" s="9"/>
    </row>
    <row r="53" spans="1:14" ht="69.650000000000006" customHeight="1" x14ac:dyDescent="0.35">
      <c r="A53" s="16" t="s">
        <v>55</v>
      </c>
      <c r="B53" s="16"/>
      <c r="C53" s="14" t="s">
        <v>151</v>
      </c>
      <c r="D53" s="13" t="s">
        <v>16</v>
      </c>
      <c r="E53" s="13" t="s">
        <v>152</v>
      </c>
      <c r="F53" s="12" t="s">
        <v>153</v>
      </c>
      <c r="G53" s="11">
        <f t="shared" si="6"/>
        <v>43371</v>
      </c>
      <c r="H53" s="11">
        <f t="shared" si="7"/>
        <v>43378</v>
      </c>
      <c r="I53" s="11">
        <f t="shared" si="8"/>
        <v>43399</v>
      </c>
      <c r="J53" s="11">
        <v>43405</v>
      </c>
      <c r="K53" s="9"/>
      <c r="L53" s="9"/>
      <c r="M53" s="9"/>
    </row>
    <row r="54" spans="1:14" ht="68.150000000000006" customHeight="1" x14ac:dyDescent="0.35">
      <c r="A54" s="16" t="s">
        <v>55</v>
      </c>
      <c r="B54" s="15"/>
      <c r="C54" s="14" t="s">
        <v>154</v>
      </c>
      <c r="D54" s="13" t="s">
        <v>20</v>
      </c>
      <c r="E54" s="13" t="s">
        <v>17</v>
      </c>
      <c r="F54" s="12" t="s">
        <v>155</v>
      </c>
      <c r="G54" s="11">
        <f t="shared" si="6"/>
        <v>43378</v>
      </c>
      <c r="H54" s="11">
        <f t="shared" si="7"/>
        <v>43385</v>
      </c>
      <c r="I54" s="11">
        <f t="shared" si="8"/>
        <v>43406</v>
      </c>
      <c r="J54" s="11">
        <v>43412</v>
      </c>
      <c r="K54" s="9"/>
      <c r="L54" s="9"/>
      <c r="M54" s="9"/>
    </row>
    <row r="55" spans="1:14" ht="114" customHeight="1" x14ac:dyDescent="0.35">
      <c r="A55" s="16" t="s">
        <v>55</v>
      </c>
      <c r="B55" s="15"/>
      <c r="C55" s="14" t="s">
        <v>156</v>
      </c>
      <c r="D55" s="13" t="s">
        <v>157</v>
      </c>
      <c r="E55" s="13" t="s">
        <v>17</v>
      </c>
      <c r="F55" s="12" t="s">
        <v>158</v>
      </c>
      <c r="G55" s="11">
        <f t="shared" si="6"/>
        <v>43385</v>
      </c>
      <c r="H55" s="11">
        <f t="shared" si="7"/>
        <v>43392</v>
      </c>
      <c r="I55" s="11">
        <f t="shared" si="8"/>
        <v>43413</v>
      </c>
      <c r="J55" s="11">
        <v>43419</v>
      </c>
      <c r="K55" s="9"/>
      <c r="L55" s="9"/>
      <c r="M55" s="9"/>
    </row>
    <row r="56" spans="1:14" ht="41.15" customHeight="1" x14ac:dyDescent="0.35">
      <c r="A56" s="16" t="s">
        <v>55</v>
      </c>
      <c r="B56" s="15"/>
      <c r="C56" s="14" t="s">
        <v>68</v>
      </c>
      <c r="D56" s="13" t="s">
        <v>20</v>
      </c>
      <c r="E56" s="13" t="s">
        <v>17</v>
      </c>
      <c r="F56" s="12" t="s">
        <v>159</v>
      </c>
      <c r="G56" s="11">
        <f t="shared" si="6"/>
        <v>43392</v>
      </c>
      <c r="H56" s="11">
        <f t="shared" si="7"/>
        <v>43399</v>
      </c>
      <c r="I56" s="11">
        <f t="shared" si="8"/>
        <v>43420</v>
      </c>
      <c r="J56" s="11">
        <v>43426</v>
      </c>
      <c r="K56" s="9"/>
      <c r="L56" s="9"/>
      <c r="M56" s="9"/>
    </row>
    <row r="57" spans="1:14" ht="39" x14ac:dyDescent="0.35">
      <c r="A57" s="16" t="s">
        <v>31</v>
      </c>
      <c r="B57" s="15"/>
      <c r="C57" s="18" t="s">
        <v>160</v>
      </c>
      <c r="D57" s="13" t="s">
        <v>20</v>
      </c>
      <c r="E57" s="13" t="s">
        <v>17</v>
      </c>
      <c r="F57" s="12" t="s">
        <v>89</v>
      </c>
      <c r="G57" s="11">
        <f t="shared" si="6"/>
        <v>43392</v>
      </c>
      <c r="H57" s="11">
        <f t="shared" si="7"/>
        <v>43399</v>
      </c>
      <c r="I57" s="11">
        <f t="shared" si="8"/>
        <v>43420</v>
      </c>
      <c r="J57" s="11">
        <v>43426</v>
      </c>
      <c r="K57" s="17"/>
      <c r="L57" s="9"/>
      <c r="M57" s="9"/>
    </row>
    <row r="58" spans="1:14" ht="42.75" customHeight="1" x14ac:dyDescent="0.35">
      <c r="A58" s="16" t="s">
        <v>48</v>
      </c>
      <c r="B58" s="15"/>
      <c r="C58" s="13" t="s">
        <v>161</v>
      </c>
      <c r="D58" s="13"/>
      <c r="E58" s="13"/>
      <c r="F58" s="14"/>
      <c r="G58" s="11">
        <f t="shared" si="6"/>
        <v>43392</v>
      </c>
      <c r="H58" s="11">
        <f t="shared" si="7"/>
        <v>43399</v>
      </c>
      <c r="I58" s="11">
        <f t="shared" si="8"/>
        <v>43420</v>
      </c>
      <c r="J58" s="11">
        <v>43426</v>
      </c>
      <c r="K58" s="9"/>
      <c r="L58" s="9"/>
      <c r="M58" s="9"/>
    </row>
    <row r="59" spans="1:14" ht="51.25" customHeight="1" x14ac:dyDescent="0.35">
      <c r="A59" s="16" t="s">
        <v>48</v>
      </c>
      <c r="B59" s="15"/>
      <c r="C59" s="13" t="s">
        <v>162</v>
      </c>
      <c r="D59" s="13" t="s">
        <v>163</v>
      </c>
      <c r="E59" s="13" t="s">
        <v>164</v>
      </c>
      <c r="F59" s="12" t="s">
        <v>165</v>
      </c>
      <c r="G59" s="11">
        <f t="shared" si="6"/>
        <v>43399</v>
      </c>
      <c r="H59" s="11">
        <f t="shared" si="7"/>
        <v>43406</v>
      </c>
      <c r="I59" s="11">
        <f t="shared" si="8"/>
        <v>43427</v>
      </c>
      <c r="J59" s="11">
        <v>43433</v>
      </c>
      <c r="K59" s="9"/>
      <c r="L59" s="9"/>
      <c r="M59" s="9"/>
    </row>
    <row r="60" spans="1:14" ht="38.25" customHeight="1" x14ac:dyDescent="0.35">
      <c r="A60" s="16" t="s">
        <v>38</v>
      </c>
      <c r="B60" s="15"/>
      <c r="C60" s="13" t="s">
        <v>166</v>
      </c>
      <c r="D60" s="13"/>
      <c r="E60" s="13"/>
      <c r="F60" s="12"/>
      <c r="G60" s="11">
        <f t="shared" si="6"/>
        <v>43406</v>
      </c>
      <c r="H60" s="11">
        <f t="shared" si="7"/>
        <v>43413</v>
      </c>
      <c r="I60" s="11">
        <f t="shared" si="8"/>
        <v>43434</v>
      </c>
      <c r="J60" s="11">
        <v>43440</v>
      </c>
      <c r="K60" s="9"/>
      <c r="L60" s="9"/>
      <c r="M60" s="9"/>
    </row>
    <row r="61" spans="1:14" ht="39" x14ac:dyDescent="0.35">
      <c r="A61" s="16" t="s">
        <v>48</v>
      </c>
      <c r="B61" s="15"/>
      <c r="C61" s="13" t="s">
        <v>167</v>
      </c>
      <c r="D61" s="13" t="s">
        <v>50</v>
      </c>
      <c r="E61" s="13" t="s">
        <v>17</v>
      </c>
      <c r="F61" s="14" t="s">
        <v>51</v>
      </c>
      <c r="G61" s="11">
        <f t="shared" si="6"/>
        <v>43406</v>
      </c>
      <c r="H61" s="11">
        <f t="shared" si="7"/>
        <v>43413</v>
      </c>
      <c r="I61" s="11">
        <f t="shared" si="8"/>
        <v>43434</v>
      </c>
      <c r="J61" s="11">
        <v>43440</v>
      </c>
      <c r="K61" s="9"/>
      <c r="L61" s="9"/>
      <c r="M61" s="9"/>
    </row>
    <row r="62" spans="1:14" ht="117" x14ac:dyDescent="0.35">
      <c r="A62" s="16" t="s">
        <v>14</v>
      </c>
      <c r="B62" s="15"/>
      <c r="C62" s="14" t="s">
        <v>19</v>
      </c>
      <c r="D62" s="13" t="s">
        <v>20</v>
      </c>
      <c r="E62" s="13" t="s">
        <v>21</v>
      </c>
      <c r="F62" s="12" t="s">
        <v>22</v>
      </c>
      <c r="G62" s="11">
        <f t="shared" si="6"/>
        <v>43413</v>
      </c>
      <c r="H62" s="11">
        <f t="shared" si="7"/>
        <v>43420</v>
      </c>
      <c r="I62" s="11">
        <f t="shared" si="8"/>
        <v>43441</v>
      </c>
      <c r="J62" s="11">
        <v>43447</v>
      </c>
      <c r="K62" s="11"/>
      <c r="L62" s="9"/>
      <c r="M62" s="9"/>
    </row>
    <row r="63" spans="1:14" ht="53.9" customHeight="1" x14ac:dyDescent="0.35">
      <c r="A63" s="16"/>
      <c r="B63" s="15"/>
      <c r="C63" s="14"/>
      <c r="D63" s="13"/>
      <c r="E63" s="13"/>
      <c r="F63" s="12"/>
      <c r="G63" s="11">
        <f t="shared" si="6"/>
        <v>43413</v>
      </c>
      <c r="H63" s="11">
        <f t="shared" si="7"/>
        <v>43420</v>
      </c>
      <c r="I63" s="11">
        <f t="shared" si="8"/>
        <v>43441</v>
      </c>
      <c r="J63" s="11">
        <v>43447</v>
      </c>
      <c r="K63" s="9"/>
      <c r="L63" s="9"/>
      <c r="M63" s="9"/>
    </row>
    <row r="64" spans="1:14" ht="172.4" customHeight="1" x14ac:dyDescent="0.35">
      <c r="A64" s="16" t="s">
        <v>14</v>
      </c>
      <c r="B64" s="15"/>
      <c r="C64" s="18" t="s">
        <v>168</v>
      </c>
      <c r="D64" s="21" t="s">
        <v>124</v>
      </c>
      <c r="E64" s="21" t="s">
        <v>169</v>
      </c>
      <c r="F64" s="20" t="s">
        <v>170</v>
      </c>
      <c r="G64" s="11">
        <f t="shared" si="6"/>
        <v>43434</v>
      </c>
      <c r="H64" s="11">
        <f t="shared" si="7"/>
        <v>43441</v>
      </c>
      <c r="I64" s="11">
        <f t="shared" si="8"/>
        <v>43462</v>
      </c>
      <c r="J64" s="11">
        <v>43468</v>
      </c>
      <c r="K64" s="9"/>
      <c r="L64" s="9"/>
      <c r="M64" s="19"/>
    </row>
    <row r="65" spans="1:13" x14ac:dyDescent="0.35">
      <c r="A65" s="16" t="s">
        <v>171</v>
      </c>
      <c r="B65" s="16"/>
      <c r="C65" s="14"/>
      <c r="D65" s="13"/>
      <c r="E65" s="13"/>
      <c r="F65" s="12"/>
      <c r="G65" s="11">
        <f t="shared" ref="G65:G70" si="9">H65-7</f>
        <v>43448</v>
      </c>
      <c r="H65" s="11">
        <f t="shared" ref="H65:H70" si="10">I65-21</f>
        <v>43455</v>
      </c>
      <c r="I65" s="11">
        <f t="shared" ref="I65:I70" si="11">J65-6</f>
        <v>43476</v>
      </c>
      <c r="J65" s="11">
        <v>43482</v>
      </c>
      <c r="K65" s="9"/>
      <c r="L65" s="9"/>
      <c r="M65" s="9"/>
    </row>
    <row r="66" spans="1:13" ht="26" x14ac:dyDescent="0.35">
      <c r="A66" s="16" t="s">
        <v>31</v>
      </c>
      <c r="B66" s="15"/>
      <c r="C66" s="14" t="s">
        <v>172</v>
      </c>
      <c r="D66" s="13" t="s">
        <v>20</v>
      </c>
      <c r="E66" s="13" t="s">
        <v>17</v>
      </c>
      <c r="F66" s="14" t="s">
        <v>44</v>
      </c>
      <c r="G66" s="11">
        <f t="shared" si="9"/>
        <v>43441</v>
      </c>
      <c r="H66" s="11">
        <f t="shared" si="10"/>
        <v>43448</v>
      </c>
      <c r="I66" s="11">
        <f t="shared" si="11"/>
        <v>43469</v>
      </c>
      <c r="J66" s="11">
        <v>43475</v>
      </c>
      <c r="K66" s="9"/>
      <c r="L66" s="9"/>
      <c r="M66" s="9"/>
    </row>
    <row r="67" spans="1:13" ht="26" x14ac:dyDescent="0.35">
      <c r="A67" s="16" t="s">
        <v>38</v>
      </c>
      <c r="B67" s="15"/>
      <c r="C67" s="14" t="s">
        <v>173</v>
      </c>
      <c r="D67" s="13" t="s">
        <v>46</v>
      </c>
      <c r="E67" s="13" t="s">
        <v>17</v>
      </c>
      <c r="F67" s="14" t="s">
        <v>44</v>
      </c>
      <c r="G67" s="11">
        <f t="shared" si="9"/>
        <v>43441</v>
      </c>
      <c r="H67" s="11">
        <f t="shared" si="10"/>
        <v>43448</v>
      </c>
      <c r="I67" s="11">
        <f t="shared" si="11"/>
        <v>43469</v>
      </c>
      <c r="J67" s="11">
        <v>43475</v>
      </c>
      <c r="K67" s="9"/>
      <c r="L67" s="9"/>
      <c r="M67" s="9"/>
    </row>
    <row r="68" spans="1:13" ht="48" customHeight="1" x14ac:dyDescent="0.35">
      <c r="A68" s="16" t="s">
        <v>48</v>
      </c>
      <c r="B68" s="15"/>
      <c r="C68" s="13" t="s">
        <v>161</v>
      </c>
      <c r="D68" s="13"/>
      <c r="E68" s="13"/>
      <c r="F68" s="14"/>
      <c r="G68" s="11">
        <f t="shared" si="9"/>
        <v>43441</v>
      </c>
      <c r="H68" s="11">
        <f t="shared" si="10"/>
        <v>43448</v>
      </c>
      <c r="I68" s="11">
        <f t="shared" si="11"/>
        <v>43469</v>
      </c>
      <c r="J68" s="11">
        <v>43475</v>
      </c>
      <c r="K68" s="9"/>
      <c r="L68" s="9"/>
      <c r="M68" s="9"/>
    </row>
    <row r="69" spans="1:13" ht="52" x14ac:dyDescent="0.35">
      <c r="A69" s="16" t="s">
        <v>27</v>
      </c>
      <c r="B69" s="15"/>
      <c r="C69" s="14" t="s">
        <v>110</v>
      </c>
      <c r="D69" s="13" t="s">
        <v>16</v>
      </c>
      <c r="E69" s="13" t="s">
        <v>174</v>
      </c>
      <c r="F69" s="14" t="s">
        <v>175</v>
      </c>
      <c r="G69" s="11">
        <f t="shared" si="9"/>
        <v>43441</v>
      </c>
      <c r="H69" s="11">
        <f t="shared" si="10"/>
        <v>43448</v>
      </c>
      <c r="I69" s="11">
        <f t="shared" si="11"/>
        <v>43469</v>
      </c>
      <c r="J69" s="11">
        <v>43475</v>
      </c>
      <c r="K69" s="9"/>
      <c r="L69" s="9"/>
      <c r="M69" s="9"/>
    </row>
    <row r="70" spans="1:13" ht="39" x14ac:dyDescent="0.35">
      <c r="A70" s="16" t="s">
        <v>55</v>
      </c>
      <c r="B70" s="15"/>
      <c r="C70" s="14" t="s">
        <v>176</v>
      </c>
      <c r="D70" s="13" t="s">
        <v>20</v>
      </c>
      <c r="E70" s="13" t="s">
        <v>17</v>
      </c>
      <c r="F70" s="12" t="s">
        <v>177</v>
      </c>
      <c r="G70" s="11">
        <f t="shared" si="9"/>
        <v>43448</v>
      </c>
      <c r="H70" s="11">
        <f t="shared" si="10"/>
        <v>43455</v>
      </c>
      <c r="I70" s="11">
        <f t="shared" si="11"/>
        <v>43476</v>
      </c>
      <c r="J70" s="11">
        <v>43482</v>
      </c>
      <c r="K70" s="9"/>
      <c r="L70" s="9"/>
      <c r="M70" s="9"/>
    </row>
    <row r="71" spans="1:13" x14ac:dyDescent="0.35">
      <c r="A71" s="16"/>
      <c r="B71" s="15"/>
      <c r="C71" s="14"/>
      <c r="D71" s="13"/>
      <c r="E71" s="13"/>
      <c r="F71" s="12"/>
      <c r="G71" s="11" t="s">
        <v>178</v>
      </c>
      <c r="H71" s="11" t="s">
        <v>178</v>
      </c>
      <c r="I71" s="11" t="s">
        <v>178</v>
      </c>
      <c r="J71" s="11" t="s">
        <v>178</v>
      </c>
      <c r="K71" s="9"/>
      <c r="L71" s="9"/>
      <c r="M71" s="9"/>
    </row>
    <row r="72" spans="1:13" x14ac:dyDescent="0.35">
      <c r="A72" s="16"/>
      <c r="B72" s="15"/>
      <c r="C72" s="14"/>
      <c r="D72" s="13"/>
      <c r="E72" s="13"/>
      <c r="F72" s="12"/>
      <c r="G72" s="11" t="s">
        <v>178</v>
      </c>
      <c r="H72" s="11" t="s">
        <v>178</v>
      </c>
      <c r="I72" s="11" t="s">
        <v>178</v>
      </c>
      <c r="J72" s="11" t="s">
        <v>178</v>
      </c>
      <c r="K72" s="9"/>
      <c r="L72" s="9"/>
      <c r="M72" s="9"/>
    </row>
    <row r="73" spans="1:13" ht="39" x14ac:dyDescent="0.35">
      <c r="A73" s="16" t="s">
        <v>31</v>
      </c>
      <c r="B73" s="15"/>
      <c r="C73" s="14" t="s">
        <v>32</v>
      </c>
      <c r="D73" s="13" t="s">
        <v>20</v>
      </c>
      <c r="E73" s="13" t="s">
        <v>33</v>
      </c>
      <c r="F73" s="12" t="s">
        <v>179</v>
      </c>
      <c r="G73" s="11">
        <f t="shared" ref="G73:G82" si="12">H73-7</f>
        <v>43469</v>
      </c>
      <c r="H73" s="11">
        <f t="shared" ref="H73:H82" si="13">I73-21</f>
        <v>43476</v>
      </c>
      <c r="I73" s="11">
        <f t="shared" ref="I73:I82" si="14">J73-6</f>
        <v>43497</v>
      </c>
      <c r="J73" s="11">
        <v>43503</v>
      </c>
      <c r="K73" s="9"/>
      <c r="L73" s="9"/>
      <c r="M73" s="9"/>
    </row>
    <row r="74" spans="1:13" ht="26" x14ac:dyDescent="0.35">
      <c r="A74" s="16" t="s">
        <v>31</v>
      </c>
      <c r="B74" s="15"/>
      <c r="C74" s="14" t="s">
        <v>35</v>
      </c>
      <c r="D74" s="13" t="s">
        <v>20</v>
      </c>
      <c r="E74" s="13" t="s">
        <v>180</v>
      </c>
      <c r="F74" s="12" t="s">
        <v>181</v>
      </c>
      <c r="G74" s="11">
        <f t="shared" si="12"/>
        <v>43469</v>
      </c>
      <c r="H74" s="11">
        <f t="shared" si="13"/>
        <v>43476</v>
      </c>
      <c r="I74" s="11">
        <f t="shared" si="14"/>
        <v>43497</v>
      </c>
      <c r="J74" s="11">
        <v>43503</v>
      </c>
      <c r="K74" s="9"/>
      <c r="L74" s="9"/>
      <c r="M74" s="9"/>
    </row>
    <row r="75" spans="1:13" ht="130" x14ac:dyDescent="0.35">
      <c r="A75" s="16" t="s">
        <v>106</v>
      </c>
      <c r="B75" s="15"/>
      <c r="C75" s="14" t="s">
        <v>182</v>
      </c>
      <c r="D75" s="13" t="s">
        <v>124</v>
      </c>
      <c r="E75" s="13" t="s">
        <v>108</v>
      </c>
      <c r="F75" s="12" t="s">
        <v>183</v>
      </c>
      <c r="G75" s="11">
        <f t="shared" si="12"/>
        <v>43476</v>
      </c>
      <c r="H75" s="11">
        <f t="shared" si="13"/>
        <v>43483</v>
      </c>
      <c r="I75" s="11">
        <f t="shared" si="14"/>
        <v>43504</v>
      </c>
      <c r="J75" s="11">
        <v>43510</v>
      </c>
      <c r="K75" s="9"/>
      <c r="L75" s="9"/>
      <c r="M75" s="19"/>
    </row>
    <row r="76" spans="1:13" ht="52" x14ac:dyDescent="0.35">
      <c r="A76" s="16" t="s">
        <v>184</v>
      </c>
      <c r="B76" s="15"/>
      <c r="C76" s="14" t="s">
        <v>185</v>
      </c>
      <c r="D76" s="13" t="s">
        <v>20</v>
      </c>
      <c r="E76" s="13" t="s">
        <v>147</v>
      </c>
      <c r="F76" s="12" t="s">
        <v>148</v>
      </c>
      <c r="G76" s="11">
        <f t="shared" si="12"/>
        <v>43483</v>
      </c>
      <c r="H76" s="11">
        <f t="shared" si="13"/>
        <v>43490</v>
      </c>
      <c r="I76" s="11">
        <f t="shared" si="14"/>
        <v>43511</v>
      </c>
      <c r="J76" s="11">
        <v>43517</v>
      </c>
      <c r="K76" s="9"/>
      <c r="L76" s="9"/>
      <c r="M76" s="9"/>
    </row>
    <row r="77" spans="1:13" x14ac:dyDescent="0.35">
      <c r="A77" s="16" t="s">
        <v>186</v>
      </c>
      <c r="B77" s="15"/>
      <c r="C77" s="14" t="s">
        <v>187</v>
      </c>
      <c r="D77" s="13"/>
      <c r="E77" s="13"/>
      <c r="F77" s="12"/>
      <c r="G77" s="11">
        <f t="shared" si="12"/>
        <v>43490</v>
      </c>
      <c r="H77" s="11">
        <f t="shared" si="13"/>
        <v>43497</v>
      </c>
      <c r="I77" s="11">
        <f t="shared" si="14"/>
        <v>43518</v>
      </c>
      <c r="J77" s="11">
        <v>43524</v>
      </c>
      <c r="K77" s="9"/>
      <c r="L77" s="9"/>
      <c r="M77" s="9"/>
    </row>
    <row r="78" spans="1:13" ht="117" x14ac:dyDescent="0.35">
      <c r="A78" s="16" t="s">
        <v>14</v>
      </c>
      <c r="B78" s="15"/>
      <c r="C78" s="14" t="s">
        <v>19</v>
      </c>
      <c r="D78" s="13" t="s">
        <v>20</v>
      </c>
      <c r="E78" s="13" t="s">
        <v>21</v>
      </c>
      <c r="F78" s="12" t="s">
        <v>22</v>
      </c>
      <c r="G78" s="11">
        <f t="shared" si="12"/>
        <v>43497</v>
      </c>
      <c r="H78" s="11">
        <f t="shared" si="13"/>
        <v>43504</v>
      </c>
      <c r="I78" s="11">
        <f t="shared" si="14"/>
        <v>43525</v>
      </c>
      <c r="J78" s="11">
        <v>43531</v>
      </c>
      <c r="K78" s="11"/>
      <c r="L78" s="9"/>
      <c r="M78" s="9"/>
    </row>
    <row r="79" spans="1:13" ht="65" x14ac:dyDescent="0.35">
      <c r="A79" s="16" t="s">
        <v>55</v>
      </c>
      <c r="B79" s="15"/>
      <c r="C79" s="14" t="s">
        <v>188</v>
      </c>
      <c r="D79" s="13" t="s">
        <v>59</v>
      </c>
      <c r="E79" s="13" t="s">
        <v>17</v>
      </c>
      <c r="F79" s="12" t="s">
        <v>189</v>
      </c>
      <c r="G79" s="11">
        <f t="shared" si="12"/>
        <v>43132</v>
      </c>
      <c r="H79" s="11">
        <f t="shared" si="13"/>
        <v>43139</v>
      </c>
      <c r="I79" s="11">
        <f t="shared" si="14"/>
        <v>43160</v>
      </c>
      <c r="J79" s="10">
        <v>43166</v>
      </c>
      <c r="K79" s="9"/>
      <c r="L79" s="9"/>
      <c r="M79" s="9"/>
    </row>
    <row r="80" spans="1:13" ht="104" x14ac:dyDescent="0.35">
      <c r="A80" s="16" t="s">
        <v>55</v>
      </c>
      <c r="B80" s="15"/>
      <c r="C80" s="14" t="s">
        <v>190</v>
      </c>
      <c r="D80" s="13" t="s">
        <v>191</v>
      </c>
      <c r="E80" s="13" t="s">
        <v>17</v>
      </c>
      <c r="F80" s="12" t="s">
        <v>192</v>
      </c>
      <c r="G80" s="11">
        <f t="shared" si="12"/>
        <v>43504</v>
      </c>
      <c r="H80" s="11">
        <f t="shared" si="13"/>
        <v>43511</v>
      </c>
      <c r="I80" s="11">
        <f t="shared" si="14"/>
        <v>43532</v>
      </c>
      <c r="J80" s="11">
        <v>43538</v>
      </c>
      <c r="K80" s="9"/>
      <c r="L80" s="9"/>
      <c r="M80" s="9"/>
    </row>
    <row r="81" spans="1:13" ht="39" x14ac:dyDescent="0.35">
      <c r="A81" s="16" t="s">
        <v>184</v>
      </c>
      <c r="B81" s="15"/>
      <c r="C81" s="18" t="s">
        <v>193</v>
      </c>
      <c r="D81" s="13" t="s">
        <v>20</v>
      </c>
      <c r="E81" s="13" t="s">
        <v>17</v>
      </c>
      <c r="F81" s="12" t="s">
        <v>89</v>
      </c>
      <c r="G81" s="11">
        <f t="shared" si="12"/>
        <v>43511</v>
      </c>
      <c r="H81" s="11">
        <f t="shared" si="13"/>
        <v>43518</v>
      </c>
      <c r="I81" s="11">
        <f t="shared" si="14"/>
        <v>43539</v>
      </c>
      <c r="J81" s="10">
        <v>43545</v>
      </c>
      <c r="K81" s="17"/>
      <c r="L81" s="9"/>
      <c r="M81" s="9"/>
    </row>
    <row r="82" spans="1:13" ht="117" x14ac:dyDescent="0.35">
      <c r="A82" s="16" t="s">
        <v>194</v>
      </c>
      <c r="B82" s="15"/>
      <c r="C82" s="14" t="s">
        <v>195</v>
      </c>
      <c r="D82" s="13" t="s">
        <v>124</v>
      </c>
      <c r="E82" s="13" t="s">
        <v>108</v>
      </c>
      <c r="F82" s="12" t="s">
        <v>196</v>
      </c>
      <c r="G82" s="11">
        <f t="shared" si="12"/>
        <v>43511</v>
      </c>
      <c r="H82" s="11">
        <f t="shared" si="13"/>
        <v>43518</v>
      </c>
      <c r="I82" s="11">
        <f t="shared" si="14"/>
        <v>43539</v>
      </c>
      <c r="J82" s="10">
        <v>43545</v>
      </c>
      <c r="K82" s="9"/>
      <c r="L82" s="9"/>
      <c r="M82" s="9"/>
    </row>
    <row r="85" spans="1:13" x14ac:dyDescent="0.35">
      <c r="M85" s="8"/>
    </row>
    <row r="90" spans="1:13" ht="13.5" thickBot="1" x14ac:dyDescent="0.4"/>
    <row r="91" spans="1:13" ht="13.5" thickBot="1" x14ac:dyDescent="0.4">
      <c r="F91" s="7"/>
    </row>
  </sheetData>
  <autoFilter ref="A3:Q82" xr:uid="{00000000-0009-0000-0000-000000000000}"/>
  <customSheetViews>
    <customSheetView guid="{185A5CD5-3184-493D-8586-15BEEE1E3F5A}"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1"/>
      <autoFilter ref="A3:Q82" xr:uid="{DAF9802E-F9B4-4B4B-8794-6D8920C3DA01}"/>
    </customSheetView>
    <customSheetView guid="{73078B99-6B6B-4F3B-AEEA-5AC4F88B9E6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2"/>
      <autoFilter ref="A3:Q82" xr:uid="{504321A6-00E7-4370-8C99-AEA87E5B24C9}"/>
    </customSheetView>
    <customSheetView guid="{A419E118-27CE-453F-8E2E-57861CD2041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3"/>
      <autoFilter ref="A3:Q82" xr:uid="{0DFD62BF-1B2C-4F46-A505-19A92420BFC0}"/>
    </customSheetView>
    <customSheetView guid="{22257EB2-3327-40FC-8113-14577000633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4"/>
      <autoFilter ref="A3:Q82" xr:uid="{B2A2641D-335B-4018-B33D-C580CDCD174F}"/>
    </customSheetView>
    <customSheetView guid="{5B3AED00-93DF-4FAB-9F3C-5DA9CBE9CC8B}" scale="60" fitToPage="1" showAutoFilter="1" state="hidden">
      <pane xSplit="3" ySplit="3" topLeftCell="D10" activePane="bottomRight" state="frozen"/>
      <selection pane="bottomRight" activeCell="E7" sqref="E7"/>
      <pageMargins left="0" right="0" top="0" bottom="0" header="0" footer="0"/>
      <pageSetup paperSize="5" scale="37" fitToHeight="0" orientation="portrait" r:id="rId5"/>
      <autoFilter ref="A3:Q82" xr:uid="{3256FE75-5830-491F-A1EF-D0AB73B58CBA}"/>
    </customSheetView>
    <customSheetView guid="{A14B8E4B-3F8F-4606-8E44-39BB9FEA4A2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6"/>
      <autoFilter ref="A3:Q82" xr:uid="{598E16B6-7426-4F17-BA12-ECF5CBCCB9C4}"/>
    </customSheetView>
    <customSheetView guid="{D60E86EB-F5F3-43AC-A4F6-D4B3DC453DD2}"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7"/>
      <autoFilter ref="A3:Q82" xr:uid="{664B965E-16FD-48E9-85AE-552B190F9CAD}"/>
    </customSheetView>
  </customSheetViews>
  <mergeCells count="1">
    <mergeCell ref="A2:J2"/>
  </mergeCells>
  <pageMargins left="0.25" right="0.25" top="0.75" bottom="0.75" header="0.3" footer="0.3"/>
  <pageSetup paperSize="5" scale="37" fitToHeight="0"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977E-65D5-4C99-A306-893920C20A2F}">
  <sheetPr filterMode="1"/>
  <dimension ref="A1:P63"/>
  <sheetViews>
    <sheetView zoomScale="60" zoomScaleNormal="60" workbookViewId="0">
      <pane ySplit="2" topLeftCell="A3" activePane="bottomLeft" state="frozen"/>
      <selection pane="bottomLeft" activeCell="F73" sqref="F73:F74"/>
    </sheetView>
  </sheetViews>
  <sheetFormatPr defaultRowHeight="14.5" x14ac:dyDescent="0.35"/>
  <cols>
    <col min="1" max="1" width="20.453125" customWidth="1"/>
    <col min="2" max="2" width="8.54296875" customWidth="1"/>
    <col min="3" max="3" width="21.1796875" style="111" customWidth="1"/>
    <col min="4" max="4" width="10.7265625" customWidth="1"/>
    <col min="5" max="5" width="16.453125" style="111" customWidth="1"/>
    <col min="6" max="6" width="176.54296875" customWidth="1"/>
    <col min="7" max="9" width="16.7265625" bestFit="1" customWidth="1"/>
    <col min="10" max="10" width="16.26953125" bestFit="1" customWidth="1"/>
    <col min="11" max="11" width="8.54296875" bestFit="1" customWidth="1"/>
    <col min="13" max="13" width="12" bestFit="1" customWidth="1"/>
  </cols>
  <sheetData>
    <row r="1" spans="1:16" ht="15" thickBot="1" x14ac:dyDescent="0.4">
      <c r="A1" s="54" t="s">
        <v>709</v>
      </c>
      <c r="K1" s="78"/>
    </row>
    <row r="2" spans="1:16" ht="39.5" thickBot="1" x14ac:dyDescent="0.4">
      <c r="A2" s="50" t="s">
        <v>0</v>
      </c>
      <c r="B2" s="51" t="s">
        <v>1</v>
      </c>
      <c r="C2" s="51" t="s">
        <v>2</v>
      </c>
      <c r="D2" s="51" t="s">
        <v>3</v>
      </c>
      <c r="E2" s="51" t="s">
        <v>4</v>
      </c>
      <c r="F2" s="51" t="s">
        <v>5</v>
      </c>
      <c r="G2" s="52" t="s">
        <v>6</v>
      </c>
      <c r="H2" s="52" t="s">
        <v>7</v>
      </c>
      <c r="I2" s="52" t="s">
        <v>8</v>
      </c>
      <c r="J2" s="53" t="s">
        <v>9</v>
      </c>
      <c r="K2" s="76" t="s">
        <v>11</v>
      </c>
      <c r="L2" t="s">
        <v>13</v>
      </c>
    </row>
    <row r="3" spans="1:16" ht="61.4" hidden="1" customHeight="1" x14ac:dyDescent="0.35">
      <c r="A3" s="83" t="s">
        <v>31</v>
      </c>
      <c r="B3" s="62"/>
      <c r="C3" s="112" t="s">
        <v>710</v>
      </c>
      <c r="D3" s="62" t="s">
        <v>20</v>
      </c>
      <c r="E3" s="87" t="s">
        <v>17</v>
      </c>
      <c r="F3" s="62" t="s">
        <v>239</v>
      </c>
      <c r="G3" s="73">
        <v>44989</v>
      </c>
      <c r="H3" s="73">
        <v>44631</v>
      </c>
      <c r="I3" s="73">
        <v>44652</v>
      </c>
      <c r="J3" s="74">
        <v>44657</v>
      </c>
      <c r="K3" s="88">
        <v>5</v>
      </c>
    </row>
    <row r="4" spans="1:16" ht="61.4" hidden="1" customHeight="1" x14ac:dyDescent="0.35">
      <c r="A4" s="83" t="s">
        <v>48</v>
      </c>
      <c r="B4" s="62"/>
      <c r="C4" s="112" t="s">
        <v>711</v>
      </c>
      <c r="D4" s="62" t="s">
        <v>459</v>
      </c>
      <c r="E4" s="87" t="s">
        <v>595</v>
      </c>
      <c r="F4" s="62" t="s">
        <v>712</v>
      </c>
      <c r="G4" s="73">
        <v>44624</v>
      </c>
      <c r="H4" s="73">
        <v>44631</v>
      </c>
      <c r="I4" s="73">
        <v>44652</v>
      </c>
      <c r="J4" s="74">
        <v>44658</v>
      </c>
      <c r="K4" s="88">
        <v>4</v>
      </c>
    </row>
    <row r="5" spans="1:16" ht="101.5" hidden="1" x14ac:dyDescent="0.35">
      <c r="A5" s="83" t="s">
        <v>27</v>
      </c>
      <c r="B5" s="62"/>
      <c r="C5" s="112" t="s">
        <v>713</v>
      </c>
      <c r="D5" s="62" t="s">
        <v>186</v>
      </c>
      <c r="E5" s="87" t="s">
        <v>714</v>
      </c>
      <c r="F5" s="62" t="s">
        <v>715</v>
      </c>
      <c r="G5" s="73">
        <v>44624</v>
      </c>
      <c r="H5" s="73">
        <v>44631</v>
      </c>
      <c r="I5" s="73">
        <v>44652</v>
      </c>
      <c r="J5" s="74">
        <v>44658</v>
      </c>
      <c r="K5" s="88">
        <v>4</v>
      </c>
    </row>
    <row r="6" spans="1:16" ht="101.5" hidden="1" x14ac:dyDescent="0.35">
      <c r="A6" s="83" t="s">
        <v>55</v>
      </c>
      <c r="B6" s="62"/>
      <c r="C6" s="16" t="s">
        <v>489</v>
      </c>
      <c r="D6" s="62" t="s">
        <v>20</v>
      </c>
      <c r="E6" s="87" t="s">
        <v>17</v>
      </c>
      <c r="F6" s="62" t="s">
        <v>491</v>
      </c>
      <c r="G6" s="73">
        <v>44631</v>
      </c>
      <c r="H6" s="73">
        <v>44638</v>
      </c>
      <c r="I6" s="73">
        <v>44659</v>
      </c>
      <c r="J6" s="74">
        <v>44665</v>
      </c>
      <c r="K6" s="88">
        <v>3</v>
      </c>
      <c r="M6" s="116"/>
      <c r="N6" s="116"/>
      <c r="O6" s="116"/>
      <c r="P6" s="116"/>
    </row>
    <row r="7" spans="1:16" ht="61.4" hidden="1" customHeight="1" x14ac:dyDescent="0.35">
      <c r="A7" s="83" t="s">
        <v>48</v>
      </c>
      <c r="B7" s="62"/>
      <c r="C7" s="112" t="s">
        <v>716</v>
      </c>
      <c r="D7" s="62" t="s">
        <v>639</v>
      </c>
      <c r="E7" s="87" t="s">
        <v>717</v>
      </c>
      <c r="F7" s="62" t="s">
        <v>718</v>
      </c>
      <c r="G7" s="73">
        <v>44638</v>
      </c>
      <c r="H7" s="73">
        <v>44645</v>
      </c>
      <c r="I7" s="105">
        <v>44665</v>
      </c>
      <c r="J7" s="74">
        <v>44672</v>
      </c>
      <c r="K7" s="88">
        <v>2</v>
      </c>
    </row>
    <row r="8" spans="1:16" ht="159.5" hidden="1" x14ac:dyDescent="0.35">
      <c r="A8" s="83" t="s">
        <v>55</v>
      </c>
      <c r="B8" s="62"/>
      <c r="C8" s="16" t="s">
        <v>494</v>
      </c>
      <c r="D8" s="62" t="s">
        <v>368</v>
      </c>
      <c r="E8" s="87" t="s">
        <v>17</v>
      </c>
      <c r="F8" s="62" t="s">
        <v>495</v>
      </c>
      <c r="G8" s="73">
        <v>44645</v>
      </c>
      <c r="H8" s="73">
        <v>44652</v>
      </c>
      <c r="I8" s="73">
        <v>44673</v>
      </c>
      <c r="J8" s="74">
        <v>44679</v>
      </c>
      <c r="K8" s="88">
        <v>3</v>
      </c>
    </row>
    <row r="9" spans="1:16" ht="58" hidden="1" x14ac:dyDescent="0.35">
      <c r="A9" s="83" t="s">
        <v>31</v>
      </c>
      <c r="B9" s="62"/>
      <c r="C9" s="16" t="s">
        <v>496</v>
      </c>
      <c r="D9" s="62" t="s">
        <v>392</v>
      </c>
      <c r="E9" s="87" t="s">
        <v>17</v>
      </c>
      <c r="F9" s="62" t="s">
        <v>719</v>
      </c>
      <c r="G9" s="73">
        <v>44652</v>
      </c>
      <c r="H9" s="73">
        <v>44659</v>
      </c>
      <c r="I9" s="73">
        <v>44680</v>
      </c>
      <c r="J9" s="74">
        <v>44686</v>
      </c>
      <c r="K9" s="88">
        <v>10</v>
      </c>
    </row>
    <row r="10" spans="1:16" ht="58" hidden="1" x14ac:dyDescent="0.35">
      <c r="A10" s="83" t="s">
        <v>38</v>
      </c>
      <c r="B10" s="62"/>
      <c r="C10" s="16" t="s">
        <v>496</v>
      </c>
      <c r="D10" s="62" t="s">
        <v>395</v>
      </c>
      <c r="E10" s="87" t="s">
        <v>17</v>
      </c>
      <c r="F10" s="62" t="s">
        <v>719</v>
      </c>
      <c r="G10" s="73">
        <v>44652</v>
      </c>
      <c r="H10" s="73">
        <v>44659</v>
      </c>
      <c r="I10" s="73">
        <v>44680</v>
      </c>
      <c r="J10" s="74">
        <v>44686</v>
      </c>
      <c r="K10" s="88">
        <v>10</v>
      </c>
    </row>
    <row r="11" spans="1:16" ht="72.5" hidden="1" x14ac:dyDescent="0.35">
      <c r="A11" s="83" t="s">
        <v>48</v>
      </c>
      <c r="B11" s="62"/>
      <c r="C11" s="16" t="s">
        <v>496</v>
      </c>
      <c r="D11" s="62" t="s">
        <v>394</v>
      </c>
      <c r="E11" s="87" t="s">
        <v>17</v>
      </c>
      <c r="F11" s="62" t="s">
        <v>719</v>
      </c>
      <c r="G11" s="73">
        <v>44652</v>
      </c>
      <c r="H11" s="73">
        <v>44659</v>
      </c>
      <c r="I11" s="73">
        <v>44680</v>
      </c>
      <c r="J11" s="74">
        <v>44686</v>
      </c>
      <c r="K11" s="88">
        <v>10</v>
      </c>
    </row>
    <row r="12" spans="1:16" ht="162" hidden="1" customHeight="1" x14ac:dyDescent="0.35">
      <c r="A12" s="83" t="s">
        <v>194</v>
      </c>
      <c r="B12" s="62"/>
      <c r="C12" s="16" t="s">
        <v>397</v>
      </c>
      <c r="D12" s="62" t="s">
        <v>16</v>
      </c>
      <c r="E12" s="87" t="s">
        <v>720</v>
      </c>
      <c r="F12" s="62" t="s">
        <v>512</v>
      </c>
      <c r="G12" s="73">
        <v>44659</v>
      </c>
      <c r="H12" s="105">
        <v>44665</v>
      </c>
      <c r="I12" s="73">
        <v>44687</v>
      </c>
      <c r="J12" s="74">
        <v>44693</v>
      </c>
      <c r="K12" s="88">
        <v>6</v>
      </c>
    </row>
    <row r="13" spans="1:16" ht="87" hidden="1" x14ac:dyDescent="0.35">
      <c r="A13" s="83" t="s">
        <v>55</v>
      </c>
      <c r="B13" s="62"/>
      <c r="C13" s="112" t="s">
        <v>218</v>
      </c>
      <c r="D13" s="62" t="s">
        <v>20</v>
      </c>
      <c r="E13" s="87" t="s">
        <v>17</v>
      </c>
      <c r="F13" s="62" t="s">
        <v>511</v>
      </c>
      <c r="G13" s="105">
        <v>44665</v>
      </c>
      <c r="H13" s="73">
        <v>44673</v>
      </c>
      <c r="I13" s="73">
        <v>44694</v>
      </c>
      <c r="J13" s="74">
        <v>44700</v>
      </c>
      <c r="K13" s="88">
        <v>3</v>
      </c>
    </row>
    <row r="14" spans="1:16" ht="72.5" hidden="1" x14ac:dyDescent="0.35">
      <c r="A14" s="83" t="s">
        <v>55</v>
      </c>
      <c r="B14" s="62"/>
      <c r="C14" s="112" t="s">
        <v>217</v>
      </c>
      <c r="D14" s="62" t="s">
        <v>20</v>
      </c>
      <c r="E14" s="87" t="s">
        <v>370</v>
      </c>
      <c r="F14" s="62" t="s">
        <v>371</v>
      </c>
      <c r="G14" s="105">
        <v>44665</v>
      </c>
      <c r="H14" s="73">
        <v>44673</v>
      </c>
      <c r="I14" s="73">
        <v>44694</v>
      </c>
      <c r="J14" s="74">
        <v>44700</v>
      </c>
      <c r="K14" s="88">
        <v>3</v>
      </c>
    </row>
    <row r="15" spans="1:16" ht="108.65" hidden="1" customHeight="1" x14ac:dyDescent="0.35">
      <c r="A15" s="83" t="s">
        <v>38</v>
      </c>
      <c r="B15" s="62"/>
      <c r="C15" s="112" t="s">
        <v>721</v>
      </c>
      <c r="D15" s="62" t="s">
        <v>65</v>
      </c>
      <c r="E15" s="87" t="s">
        <v>722</v>
      </c>
      <c r="F15" s="118" t="s">
        <v>723</v>
      </c>
      <c r="G15" s="105">
        <v>44672</v>
      </c>
      <c r="H15" s="73">
        <v>44680</v>
      </c>
      <c r="I15" s="73">
        <v>44701</v>
      </c>
      <c r="J15" s="74">
        <v>44707</v>
      </c>
      <c r="K15" s="88">
        <v>5</v>
      </c>
    </row>
    <row r="16" spans="1:16" ht="72.5" hidden="1" x14ac:dyDescent="0.35">
      <c r="A16" s="83" t="s">
        <v>55</v>
      </c>
      <c r="B16" s="62"/>
      <c r="C16" s="112" t="s">
        <v>228</v>
      </c>
      <c r="D16" s="62" t="s">
        <v>20</v>
      </c>
      <c r="E16" s="87" t="s">
        <v>370</v>
      </c>
      <c r="F16" s="62" t="s">
        <v>372</v>
      </c>
      <c r="G16" s="73">
        <v>44680</v>
      </c>
      <c r="H16" s="73">
        <v>44687</v>
      </c>
      <c r="I16" s="73">
        <v>44708</v>
      </c>
      <c r="J16" s="74">
        <v>44714</v>
      </c>
      <c r="K16" s="88">
        <v>3</v>
      </c>
    </row>
    <row r="17" spans="1:12" ht="177.75" hidden="1" customHeight="1" x14ac:dyDescent="0.35">
      <c r="A17" s="83" t="s">
        <v>14</v>
      </c>
      <c r="B17" s="62"/>
      <c r="C17" s="16" t="s">
        <v>19</v>
      </c>
      <c r="D17" s="62" t="s">
        <v>20</v>
      </c>
      <c r="E17" s="122" t="s">
        <v>588</v>
      </c>
      <c r="F17" s="62" t="s">
        <v>724</v>
      </c>
      <c r="G17" s="73">
        <v>44687</v>
      </c>
      <c r="H17" s="73">
        <v>44694</v>
      </c>
      <c r="I17" s="73">
        <v>44715</v>
      </c>
      <c r="J17" s="74">
        <v>44721</v>
      </c>
      <c r="K17" s="88">
        <v>4</v>
      </c>
    </row>
    <row r="18" spans="1:12" ht="181.5" hidden="1" customHeight="1" x14ac:dyDescent="0.35">
      <c r="A18" s="113" t="s">
        <v>23</v>
      </c>
      <c r="B18" s="115"/>
      <c r="C18" s="112" t="s">
        <v>83</v>
      </c>
      <c r="D18" s="114" t="s">
        <v>16</v>
      </c>
      <c r="E18" s="114" t="s">
        <v>725</v>
      </c>
      <c r="F18" s="114" t="s">
        <v>726</v>
      </c>
      <c r="G18" s="73">
        <v>44687</v>
      </c>
      <c r="H18" s="73">
        <v>44694</v>
      </c>
      <c r="I18" s="73">
        <v>44715</v>
      </c>
      <c r="J18" s="74">
        <v>44721</v>
      </c>
      <c r="K18" s="88">
        <v>4</v>
      </c>
      <c r="L18" t="s">
        <v>727</v>
      </c>
    </row>
    <row r="19" spans="1:12" ht="181.5" hidden="1" customHeight="1" x14ac:dyDescent="0.35">
      <c r="A19" s="83" t="s">
        <v>38</v>
      </c>
      <c r="B19" s="115"/>
      <c r="C19" s="112" t="s">
        <v>517</v>
      </c>
      <c r="D19" s="117" t="s">
        <v>114</v>
      </c>
      <c r="E19" s="62" t="s">
        <v>728</v>
      </c>
      <c r="F19" s="62" t="s">
        <v>729</v>
      </c>
      <c r="G19" s="73">
        <v>44701</v>
      </c>
      <c r="H19" s="73">
        <v>44701</v>
      </c>
      <c r="I19" s="73">
        <v>44722</v>
      </c>
      <c r="J19" s="74">
        <v>44728</v>
      </c>
      <c r="K19" s="88"/>
    </row>
    <row r="20" spans="1:12" ht="181.5" hidden="1" customHeight="1" x14ac:dyDescent="0.35">
      <c r="A20" s="83" t="s">
        <v>23</v>
      </c>
      <c r="B20" s="62"/>
      <c r="C20" s="16" t="s">
        <v>61</v>
      </c>
      <c r="D20" s="62" t="s">
        <v>16</v>
      </c>
      <c r="E20" s="87" t="s">
        <v>730</v>
      </c>
      <c r="F20" s="62" t="s">
        <v>731</v>
      </c>
      <c r="G20" s="73">
        <v>44694</v>
      </c>
      <c r="H20" s="73">
        <v>44708</v>
      </c>
      <c r="I20" s="73">
        <v>44729</v>
      </c>
      <c r="J20" s="74">
        <v>44735</v>
      </c>
      <c r="K20" s="88">
        <v>4</v>
      </c>
      <c r="L20" t="s">
        <v>732</v>
      </c>
    </row>
    <row r="21" spans="1:12" ht="181.5" hidden="1" customHeight="1" x14ac:dyDescent="0.35">
      <c r="A21" s="83" t="s">
        <v>14</v>
      </c>
      <c r="B21" s="62"/>
      <c r="C21" s="16" t="s">
        <v>528</v>
      </c>
      <c r="D21" s="62" t="s">
        <v>16</v>
      </c>
      <c r="E21" s="87" t="s">
        <v>529</v>
      </c>
      <c r="F21" s="62" t="s">
        <v>733</v>
      </c>
      <c r="G21" s="123">
        <v>44736</v>
      </c>
      <c r="H21" s="123">
        <v>44750</v>
      </c>
      <c r="I21" s="123">
        <v>44771</v>
      </c>
      <c r="J21" s="124">
        <v>44777</v>
      </c>
      <c r="K21" s="88">
        <v>6</v>
      </c>
      <c r="L21" t="s">
        <v>734</v>
      </c>
    </row>
    <row r="22" spans="1:12" ht="181.5" hidden="1" customHeight="1" x14ac:dyDescent="0.35">
      <c r="A22" s="83" t="s">
        <v>55</v>
      </c>
      <c r="B22" s="62"/>
      <c r="C22" s="112" t="s">
        <v>523</v>
      </c>
      <c r="D22" s="62" t="s">
        <v>20</v>
      </c>
      <c r="E22" s="87" t="s">
        <v>17</v>
      </c>
      <c r="F22" s="62" t="s">
        <v>525</v>
      </c>
      <c r="G22" s="73">
        <v>44715</v>
      </c>
      <c r="H22" s="73">
        <v>44722</v>
      </c>
      <c r="I22" s="105">
        <v>44741</v>
      </c>
      <c r="J22" s="74">
        <v>44749</v>
      </c>
      <c r="K22" s="88">
        <v>3</v>
      </c>
    </row>
    <row r="23" spans="1:12" ht="181.5" hidden="1" customHeight="1" x14ac:dyDescent="0.35">
      <c r="A23" s="83" t="s">
        <v>55</v>
      </c>
      <c r="B23" s="62"/>
      <c r="C23" s="112" t="s">
        <v>388</v>
      </c>
      <c r="D23" s="87" t="s">
        <v>16</v>
      </c>
      <c r="E23" s="87" t="s">
        <v>370</v>
      </c>
      <c r="F23" s="62" t="s">
        <v>735</v>
      </c>
      <c r="G23" s="73">
        <v>44722</v>
      </c>
      <c r="H23" s="73">
        <v>44729</v>
      </c>
      <c r="I23" s="73">
        <v>44750</v>
      </c>
      <c r="J23" s="74">
        <v>44756</v>
      </c>
      <c r="K23" s="88">
        <v>3</v>
      </c>
    </row>
    <row r="24" spans="1:12" ht="181.5" hidden="1" customHeight="1" x14ac:dyDescent="0.35">
      <c r="A24" s="83" t="s">
        <v>194</v>
      </c>
      <c r="B24" s="89"/>
      <c r="C24" s="16" t="s">
        <v>407</v>
      </c>
      <c r="D24" s="62" t="s">
        <v>16</v>
      </c>
      <c r="E24" s="87" t="s">
        <v>720</v>
      </c>
      <c r="F24" s="62" t="s">
        <v>536</v>
      </c>
      <c r="G24" s="73">
        <v>44729</v>
      </c>
      <c r="H24" s="73">
        <v>44736</v>
      </c>
      <c r="I24" s="73">
        <v>44757</v>
      </c>
      <c r="J24" s="74">
        <v>44763</v>
      </c>
      <c r="K24" s="88">
        <v>6</v>
      </c>
    </row>
    <row r="25" spans="1:12" ht="181.5" hidden="1" customHeight="1" x14ac:dyDescent="0.35">
      <c r="A25" s="83" t="s">
        <v>736</v>
      </c>
      <c r="B25" s="62"/>
      <c r="C25" s="16" t="s">
        <v>737</v>
      </c>
      <c r="D25" s="62" t="s">
        <v>20</v>
      </c>
      <c r="E25" s="87" t="s">
        <v>17</v>
      </c>
      <c r="F25" s="62" t="s">
        <v>239</v>
      </c>
      <c r="G25" s="73">
        <v>44729</v>
      </c>
      <c r="H25" s="73">
        <v>44736</v>
      </c>
      <c r="I25" s="73">
        <v>44757</v>
      </c>
      <c r="J25" s="74">
        <v>44763</v>
      </c>
      <c r="K25" s="88">
        <v>5</v>
      </c>
    </row>
    <row r="26" spans="1:12" ht="181.5" hidden="1" customHeight="1" x14ac:dyDescent="0.35">
      <c r="A26" s="62" t="s">
        <v>250</v>
      </c>
      <c r="B26" s="62">
        <v>3168</v>
      </c>
      <c r="C26" s="16" t="s">
        <v>410</v>
      </c>
      <c r="D26" s="62" t="s">
        <v>16</v>
      </c>
      <c r="E26" s="87" t="s">
        <v>411</v>
      </c>
      <c r="F26" s="62" t="s">
        <v>412</v>
      </c>
      <c r="G26" s="73">
        <v>44736</v>
      </c>
      <c r="H26" s="73">
        <v>44743</v>
      </c>
      <c r="I26" s="73">
        <v>44764</v>
      </c>
      <c r="J26" s="74">
        <v>44770</v>
      </c>
      <c r="K26" s="88">
        <v>25</v>
      </c>
    </row>
    <row r="27" spans="1:12" ht="181.5" hidden="1" customHeight="1" x14ac:dyDescent="0.35">
      <c r="A27" s="62" t="s">
        <v>250</v>
      </c>
      <c r="B27" s="62">
        <v>3167</v>
      </c>
      <c r="C27" s="16" t="s">
        <v>123</v>
      </c>
      <c r="D27" s="62" t="s">
        <v>16</v>
      </c>
      <c r="E27" s="87" t="s">
        <v>408</v>
      </c>
      <c r="F27" s="62" t="s">
        <v>409</v>
      </c>
      <c r="G27" s="73">
        <v>44736</v>
      </c>
      <c r="H27" s="73">
        <v>44743</v>
      </c>
      <c r="I27" s="73">
        <v>44764</v>
      </c>
      <c r="J27" s="74">
        <v>44770</v>
      </c>
      <c r="K27" s="88">
        <v>25</v>
      </c>
    </row>
    <row r="28" spans="1:12" ht="181.5" hidden="1" customHeight="1" x14ac:dyDescent="0.35">
      <c r="A28" s="83" t="s">
        <v>23</v>
      </c>
      <c r="B28" s="62"/>
      <c r="C28" s="16" t="s">
        <v>81</v>
      </c>
      <c r="D28" s="62" t="s">
        <v>16</v>
      </c>
      <c r="E28" s="87" t="s">
        <v>531</v>
      </c>
      <c r="F28" s="62" t="s">
        <v>738</v>
      </c>
      <c r="G28" s="73">
        <v>44736</v>
      </c>
      <c r="H28" s="73">
        <v>44742</v>
      </c>
      <c r="I28" s="73">
        <v>44764</v>
      </c>
      <c r="J28" s="74">
        <v>44769</v>
      </c>
      <c r="K28" s="88">
        <v>4</v>
      </c>
      <c r="L28" t="s">
        <v>739</v>
      </c>
    </row>
    <row r="29" spans="1:12" ht="181.5" hidden="1" customHeight="1" x14ac:dyDescent="0.35">
      <c r="A29" s="83" t="s">
        <v>38</v>
      </c>
      <c r="B29" s="115"/>
      <c r="C29" s="112" t="s">
        <v>740</v>
      </c>
      <c r="D29" s="114" t="s">
        <v>40</v>
      </c>
      <c r="E29" s="114" t="s">
        <v>741</v>
      </c>
      <c r="F29" s="114" t="s">
        <v>742</v>
      </c>
      <c r="G29" s="73">
        <v>44750</v>
      </c>
      <c r="H29" s="73">
        <v>44757</v>
      </c>
      <c r="I29" s="73">
        <v>44778</v>
      </c>
      <c r="J29" s="74">
        <v>44784</v>
      </c>
      <c r="K29" s="88"/>
    </row>
    <row r="30" spans="1:12" ht="234.75" hidden="1" customHeight="1" x14ac:dyDescent="0.35">
      <c r="A30" s="113" t="s">
        <v>55</v>
      </c>
      <c r="B30" s="62"/>
      <c r="C30" s="112" t="s">
        <v>554</v>
      </c>
      <c r="D30" s="62" t="s">
        <v>368</v>
      </c>
      <c r="E30" s="87" t="s">
        <v>17</v>
      </c>
      <c r="F30" s="62" t="s">
        <v>555</v>
      </c>
      <c r="G30" s="73">
        <v>44757</v>
      </c>
      <c r="H30" s="73">
        <v>44764</v>
      </c>
      <c r="I30" s="73">
        <v>44785</v>
      </c>
      <c r="J30" s="74">
        <v>44791</v>
      </c>
      <c r="K30" s="88">
        <v>3</v>
      </c>
    </row>
    <row r="31" spans="1:12" ht="181.5" hidden="1" customHeight="1" x14ac:dyDescent="0.35">
      <c r="A31" s="83" t="s">
        <v>31</v>
      </c>
      <c r="B31" s="62"/>
      <c r="C31" s="16" t="s">
        <v>542</v>
      </c>
      <c r="D31" s="62" t="s">
        <v>392</v>
      </c>
      <c r="E31" s="87" t="s">
        <v>17</v>
      </c>
      <c r="F31" s="62" t="s">
        <v>743</v>
      </c>
      <c r="G31" s="73">
        <v>44764</v>
      </c>
      <c r="H31" s="73">
        <v>44771</v>
      </c>
      <c r="I31" s="73">
        <v>44792</v>
      </c>
      <c r="J31" s="74">
        <v>44798</v>
      </c>
      <c r="K31" s="88">
        <v>10</v>
      </c>
    </row>
    <row r="32" spans="1:12" ht="181.5" hidden="1" customHeight="1" x14ac:dyDescent="0.35">
      <c r="A32" s="83" t="s">
        <v>38</v>
      </c>
      <c r="B32" s="62"/>
      <c r="C32" s="16" t="s">
        <v>542</v>
      </c>
      <c r="D32" s="62" t="s">
        <v>395</v>
      </c>
      <c r="E32" s="87" t="s">
        <v>17</v>
      </c>
      <c r="F32" s="62" t="s">
        <v>743</v>
      </c>
      <c r="G32" s="73">
        <v>44764</v>
      </c>
      <c r="H32" s="73">
        <v>44771</v>
      </c>
      <c r="I32" s="73">
        <v>44792</v>
      </c>
      <c r="J32" s="74">
        <v>44798</v>
      </c>
      <c r="K32" s="88">
        <v>10</v>
      </c>
    </row>
    <row r="33" spans="1:14" ht="181.5" hidden="1" customHeight="1" x14ac:dyDescent="0.35">
      <c r="A33" s="83" t="s">
        <v>48</v>
      </c>
      <c r="B33" s="62"/>
      <c r="C33" s="16" t="s">
        <v>542</v>
      </c>
      <c r="D33" s="62" t="s">
        <v>394</v>
      </c>
      <c r="E33" s="87" t="s">
        <v>17</v>
      </c>
      <c r="F33" s="62" t="s">
        <v>743</v>
      </c>
      <c r="G33" s="73">
        <v>44764</v>
      </c>
      <c r="H33" s="73">
        <v>44771</v>
      </c>
      <c r="I33" s="73">
        <v>44792</v>
      </c>
      <c r="J33" s="74">
        <v>44798</v>
      </c>
      <c r="K33" s="88">
        <v>10</v>
      </c>
    </row>
    <row r="34" spans="1:14" ht="181.5" hidden="1" customHeight="1" x14ac:dyDescent="0.35">
      <c r="A34" s="83" t="s">
        <v>27</v>
      </c>
      <c r="B34" s="118"/>
      <c r="C34" s="44" t="s">
        <v>744</v>
      </c>
      <c r="D34" s="118" t="s">
        <v>16</v>
      </c>
      <c r="E34" s="120" t="s">
        <v>17</v>
      </c>
      <c r="F34" s="118" t="s">
        <v>745</v>
      </c>
      <c r="G34" s="73">
        <v>44764</v>
      </c>
      <c r="H34" s="73">
        <v>44771</v>
      </c>
      <c r="I34" s="73">
        <v>44792</v>
      </c>
      <c r="J34" s="74">
        <v>44798</v>
      </c>
      <c r="K34" s="88">
        <v>3</v>
      </c>
    </row>
    <row r="35" spans="1:14" ht="234.75" hidden="1" customHeight="1" x14ac:dyDescent="0.35">
      <c r="A35" s="119" t="s">
        <v>194</v>
      </c>
      <c r="B35" s="89"/>
      <c r="C35" s="16" t="s">
        <v>556</v>
      </c>
      <c r="D35" s="62" t="s">
        <v>557</v>
      </c>
      <c r="E35" s="87" t="s">
        <v>746</v>
      </c>
      <c r="F35" s="62" t="s">
        <v>559</v>
      </c>
      <c r="G35" s="73">
        <v>44771</v>
      </c>
      <c r="H35" s="73">
        <v>44778</v>
      </c>
      <c r="I35" s="73">
        <v>44799</v>
      </c>
      <c r="J35" s="74">
        <v>44805</v>
      </c>
      <c r="K35" s="88">
        <v>6</v>
      </c>
    </row>
    <row r="36" spans="1:14" ht="181.5" hidden="1" customHeight="1" x14ac:dyDescent="0.35">
      <c r="A36" s="83" t="s">
        <v>31</v>
      </c>
      <c r="B36" s="62"/>
      <c r="C36" s="112" t="s">
        <v>146</v>
      </c>
      <c r="D36" s="62" t="s">
        <v>20</v>
      </c>
      <c r="E36" s="87" t="s">
        <v>331</v>
      </c>
      <c r="F36" s="62" t="s">
        <v>747</v>
      </c>
      <c r="G36" s="73">
        <v>44778</v>
      </c>
      <c r="H36" s="73">
        <v>44785</v>
      </c>
      <c r="I36" s="73">
        <v>44806</v>
      </c>
      <c r="J36" s="74">
        <v>44811</v>
      </c>
      <c r="K36" s="88">
        <v>10</v>
      </c>
    </row>
    <row r="37" spans="1:14" ht="181.5" hidden="1" customHeight="1" x14ac:dyDescent="0.35">
      <c r="A37" s="83" t="s">
        <v>55</v>
      </c>
      <c r="B37" s="62"/>
      <c r="C37" s="112" t="s">
        <v>697</v>
      </c>
      <c r="D37" s="62" t="s">
        <v>20</v>
      </c>
      <c r="E37" s="87" t="s">
        <v>17</v>
      </c>
      <c r="F37" s="62" t="s">
        <v>375</v>
      </c>
      <c r="G37" s="73">
        <v>44778</v>
      </c>
      <c r="H37" s="73">
        <v>44785</v>
      </c>
      <c r="I37" s="73">
        <v>44806</v>
      </c>
      <c r="J37" s="74">
        <v>44812</v>
      </c>
      <c r="K37" s="88">
        <v>3</v>
      </c>
    </row>
    <row r="38" spans="1:14" ht="181.5" hidden="1" customHeight="1" x14ac:dyDescent="0.35">
      <c r="A38" s="83" t="s">
        <v>23</v>
      </c>
      <c r="B38" s="62"/>
      <c r="C38" s="112" t="s">
        <v>422</v>
      </c>
      <c r="D38" s="62" t="s">
        <v>124</v>
      </c>
      <c r="E38" s="87" t="s">
        <v>531</v>
      </c>
      <c r="F38" s="62" t="s">
        <v>748</v>
      </c>
      <c r="G38" s="73">
        <v>44785</v>
      </c>
      <c r="H38" s="73">
        <v>44792</v>
      </c>
      <c r="I38" s="73">
        <v>44813</v>
      </c>
      <c r="J38" s="74">
        <v>44819</v>
      </c>
      <c r="K38" s="88">
        <v>4</v>
      </c>
      <c r="L38" t="s">
        <v>749</v>
      </c>
    </row>
    <row r="39" spans="1:14" ht="181.5" hidden="1" customHeight="1" x14ac:dyDescent="0.35">
      <c r="A39" s="83" t="s">
        <v>194</v>
      </c>
      <c r="B39" s="62"/>
      <c r="C39" s="112" t="s">
        <v>576</v>
      </c>
      <c r="D39" s="62" t="s">
        <v>16</v>
      </c>
      <c r="E39" s="87" t="s">
        <v>750</v>
      </c>
      <c r="F39" s="62" t="s">
        <v>751</v>
      </c>
      <c r="G39" s="73">
        <v>44785</v>
      </c>
      <c r="H39" s="73">
        <v>44792</v>
      </c>
      <c r="I39" s="73">
        <v>44813</v>
      </c>
      <c r="J39" s="74">
        <v>44819</v>
      </c>
      <c r="K39" s="88">
        <v>6</v>
      </c>
    </row>
    <row r="40" spans="1:14" ht="181.5" hidden="1" customHeight="1" x14ac:dyDescent="0.35">
      <c r="A40" s="83" t="s">
        <v>55</v>
      </c>
      <c r="B40" s="62"/>
      <c r="C40" s="112" t="s">
        <v>151</v>
      </c>
      <c r="D40" s="62" t="s">
        <v>16</v>
      </c>
      <c r="E40" s="87" t="s">
        <v>370</v>
      </c>
      <c r="F40" s="62" t="s">
        <v>579</v>
      </c>
      <c r="G40" s="73">
        <v>44792</v>
      </c>
      <c r="H40" s="73">
        <v>44799</v>
      </c>
      <c r="I40" s="73">
        <v>44820</v>
      </c>
      <c r="J40" s="74">
        <v>44826</v>
      </c>
      <c r="K40" s="88">
        <v>3</v>
      </c>
    </row>
    <row r="41" spans="1:14" ht="181.5" hidden="1" customHeight="1" x14ac:dyDescent="0.35">
      <c r="A41" s="83" t="s">
        <v>23</v>
      </c>
      <c r="B41" s="62"/>
      <c r="C41" s="112" t="s">
        <v>752</v>
      </c>
      <c r="D41" s="62" t="s">
        <v>16</v>
      </c>
      <c r="E41" s="87" t="s">
        <v>753</v>
      </c>
      <c r="F41" s="62" t="s">
        <v>754</v>
      </c>
      <c r="G41" s="73">
        <v>44792</v>
      </c>
      <c r="H41" s="73">
        <v>44799</v>
      </c>
      <c r="I41" s="73">
        <v>44820</v>
      </c>
      <c r="J41" s="74">
        <v>44827</v>
      </c>
      <c r="K41" s="88">
        <v>4</v>
      </c>
      <c r="L41" t="s">
        <v>755</v>
      </c>
    </row>
    <row r="42" spans="1:14" ht="181.5" hidden="1" customHeight="1" x14ac:dyDescent="0.35">
      <c r="A42" s="83" t="s">
        <v>390</v>
      </c>
      <c r="B42" s="62"/>
      <c r="C42" s="16" t="s">
        <v>236</v>
      </c>
      <c r="D42" s="62" t="s">
        <v>16</v>
      </c>
      <c r="E42" s="87" t="s">
        <v>86</v>
      </c>
      <c r="F42" s="62" t="s">
        <v>756</v>
      </c>
      <c r="G42" s="73">
        <v>44799</v>
      </c>
      <c r="H42" s="73">
        <v>44806</v>
      </c>
      <c r="I42" s="73">
        <v>44827</v>
      </c>
      <c r="J42" s="74">
        <v>44834</v>
      </c>
      <c r="K42" s="88"/>
    </row>
    <row r="43" spans="1:14" ht="181.5" hidden="1" customHeight="1" x14ac:dyDescent="0.35">
      <c r="A43" s="83" t="s">
        <v>23</v>
      </c>
      <c r="B43" s="62"/>
      <c r="C43" s="112" t="s">
        <v>757</v>
      </c>
      <c r="D43" s="62" t="s">
        <v>16</v>
      </c>
      <c r="E43" s="87" t="s">
        <v>758</v>
      </c>
      <c r="F43" s="62" t="s">
        <v>759</v>
      </c>
      <c r="G43" s="73">
        <v>44806</v>
      </c>
      <c r="H43" s="73">
        <v>44813</v>
      </c>
      <c r="I43" s="73">
        <v>44834</v>
      </c>
      <c r="J43" s="74">
        <v>44840</v>
      </c>
      <c r="K43" s="88">
        <v>4</v>
      </c>
      <c r="L43" t="s">
        <v>760</v>
      </c>
      <c r="N43" s="106"/>
    </row>
    <row r="44" spans="1:14" ht="181.5" hidden="1" customHeight="1" x14ac:dyDescent="0.35">
      <c r="A44" s="83"/>
      <c r="B44" s="62"/>
      <c r="C44" s="16" t="s">
        <v>19</v>
      </c>
      <c r="D44" s="62" t="s">
        <v>20</v>
      </c>
      <c r="E44" s="122" t="s">
        <v>588</v>
      </c>
      <c r="F44" s="62" t="s">
        <v>724</v>
      </c>
      <c r="G44" s="73">
        <v>44813</v>
      </c>
      <c r="H44" s="73">
        <v>44820</v>
      </c>
      <c r="I44" s="73">
        <v>44841</v>
      </c>
      <c r="J44" s="74">
        <v>44847</v>
      </c>
      <c r="K44" s="88">
        <v>4</v>
      </c>
    </row>
    <row r="45" spans="1:14" ht="82.5" hidden="1" customHeight="1" x14ac:dyDescent="0.35">
      <c r="A45" s="83" t="s">
        <v>38</v>
      </c>
      <c r="B45" s="62"/>
      <c r="C45" s="16" t="s">
        <v>583</v>
      </c>
      <c r="D45" s="62" t="s">
        <v>114</v>
      </c>
      <c r="E45" s="62" t="s">
        <v>728</v>
      </c>
      <c r="F45" s="62" t="s">
        <v>761</v>
      </c>
      <c r="G45" s="73">
        <v>44820</v>
      </c>
      <c r="H45" s="73">
        <v>44827</v>
      </c>
      <c r="I45" s="73">
        <v>44848</v>
      </c>
      <c r="J45" s="74">
        <v>44854</v>
      </c>
      <c r="K45" s="88"/>
    </row>
    <row r="46" spans="1:14" ht="43.5" hidden="1" x14ac:dyDescent="0.35">
      <c r="A46" s="83" t="s">
        <v>38</v>
      </c>
      <c r="B46" s="62"/>
      <c r="C46" s="16" t="s">
        <v>762</v>
      </c>
      <c r="D46" s="62" t="s">
        <v>40</v>
      </c>
      <c r="E46" s="87" t="s">
        <v>763</v>
      </c>
      <c r="F46" s="62" t="s">
        <v>764</v>
      </c>
      <c r="G46" s="73">
        <v>44820</v>
      </c>
      <c r="H46" s="73">
        <v>44827</v>
      </c>
      <c r="I46" s="73">
        <v>44848</v>
      </c>
      <c r="J46" s="74">
        <v>44854</v>
      </c>
      <c r="K46" s="88"/>
    </row>
    <row r="47" spans="1:14" ht="174" hidden="1" x14ac:dyDescent="0.35">
      <c r="A47" s="83" t="s">
        <v>55</v>
      </c>
      <c r="B47" s="89"/>
      <c r="C47" s="112" t="s">
        <v>586</v>
      </c>
      <c r="D47" s="62" t="s">
        <v>368</v>
      </c>
      <c r="E47" s="87" t="s">
        <v>17</v>
      </c>
      <c r="F47" s="94" t="s">
        <v>587</v>
      </c>
      <c r="G47" s="73">
        <v>44841</v>
      </c>
      <c r="H47" s="73">
        <v>44848</v>
      </c>
      <c r="I47" s="73">
        <v>44869</v>
      </c>
      <c r="J47" s="74">
        <v>44875</v>
      </c>
      <c r="K47" s="88">
        <v>3</v>
      </c>
    </row>
    <row r="48" spans="1:14" ht="89.65" hidden="1" customHeight="1" x14ac:dyDescent="0.35">
      <c r="A48" s="83" t="s">
        <v>38</v>
      </c>
      <c r="B48" s="62"/>
      <c r="C48" s="112" t="s">
        <v>765</v>
      </c>
      <c r="D48" s="62" t="s">
        <v>766</v>
      </c>
      <c r="E48" s="87" t="s">
        <v>767</v>
      </c>
      <c r="F48" s="121" t="s">
        <v>768</v>
      </c>
      <c r="G48" s="73">
        <v>44848</v>
      </c>
      <c r="H48" s="73">
        <v>44855</v>
      </c>
      <c r="I48" s="73">
        <v>44876</v>
      </c>
      <c r="J48" s="74">
        <v>44882</v>
      </c>
      <c r="K48" s="88"/>
    </row>
    <row r="49" spans="1:11" ht="61.4" hidden="1" customHeight="1" x14ac:dyDescent="0.35">
      <c r="A49" s="83" t="s">
        <v>31</v>
      </c>
      <c r="B49" s="62"/>
      <c r="C49" s="112" t="s">
        <v>769</v>
      </c>
      <c r="D49" s="62" t="s">
        <v>20</v>
      </c>
      <c r="E49" s="87" t="s">
        <v>17</v>
      </c>
      <c r="F49" s="62" t="s">
        <v>259</v>
      </c>
      <c r="G49" s="73">
        <v>44855</v>
      </c>
      <c r="H49" s="73">
        <v>44862</v>
      </c>
      <c r="I49" s="73">
        <v>44883</v>
      </c>
      <c r="J49" s="74">
        <v>44888</v>
      </c>
      <c r="K49" s="88">
        <v>5</v>
      </c>
    </row>
    <row r="50" spans="1:11" ht="72.5" hidden="1" x14ac:dyDescent="0.35">
      <c r="A50" s="83" t="s">
        <v>55</v>
      </c>
      <c r="B50" s="62"/>
      <c r="C50" s="112" t="s">
        <v>217</v>
      </c>
      <c r="D50" s="62" t="s">
        <v>20</v>
      </c>
      <c r="E50" s="87" t="s">
        <v>370</v>
      </c>
      <c r="F50" s="62" t="s">
        <v>371</v>
      </c>
      <c r="G50" s="73">
        <v>44855</v>
      </c>
      <c r="H50" s="73">
        <v>44862</v>
      </c>
      <c r="I50" s="73">
        <v>44883</v>
      </c>
      <c r="J50" s="74">
        <v>44889</v>
      </c>
      <c r="K50" s="88">
        <v>3</v>
      </c>
    </row>
    <row r="51" spans="1:11" ht="132.65" hidden="1" customHeight="1" x14ac:dyDescent="0.35">
      <c r="A51" s="83" t="s">
        <v>48</v>
      </c>
      <c r="B51" s="62"/>
      <c r="C51" s="16" t="s">
        <v>264</v>
      </c>
      <c r="D51" s="62" t="s">
        <v>265</v>
      </c>
      <c r="E51" s="87" t="s">
        <v>120</v>
      </c>
      <c r="F51" s="62" t="s">
        <v>770</v>
      </c>
      <c r="G51" s="73">
        <v>44862</v>
      </c>
      <c r="H51" s="73">
        <v>44869</v>
      </c>
      <c r="I51" s="73">
        <v>44890</v>
      </c>
      <c r="J51" s="74">
        <v>44896</v>
      </c>
      <c r="K51" s="88">
        <v>4</v>
      </c>
    </row>
    <row r="52" spans="1:11" ht="101.5" hidden="1" x14ac:dyDescent="0.35">
      <c r="A52" s="83" t="s">
        <v>55</v>
      </c>
      <c r="B52" s="62"/>
      <c r="C52" s="112" t="s">
        <v>704</v>
      </c>
      <c r="D52" s="62" t="s">
        <v>20</v>
      </c>
      <c r="E52" s="87" t="s">
        <v>17</v>
      </c>
      <c r="F52" s="62" t="s">
        <v>380</v>
      </c>
      <c r="G52" s="105">
        <v>44875</v>
      </c>
      <c r="H52" s="73">
        <v>44883</v>
      </c>
      <c r="I52" s="73">
        <v>44904</v>
      </c>
      <c r="J52" s="74">
        <v>44910</v>
      </c>
      <c r="K52" s="88">
        <v>3</v>
      </c>
    </row>
    <row r="53" spans="1:11" ht="72.5" hidden="1" x14ac:dyDescent="0.35">
      <c r="A53" s="83" t="s">
        <v>55</v>
      </c>
      <c r="B53" s="62"/>
      <c r="C53" s="112" t="s">
        <v>274</v>
      </c>
      <c r="D53" s="62" t="s">
        <v>20</v>
      </c>
      <c r="E53" s="87" t="s">
        <v>370</v>
      </c>
      <c r="F53" s="62" t="s">
        <v>377</v>
      </c>
      <c r="G53" s="73">
        <v>44904</v>
      </c>
      <c r="H53" s="73">
        <v>44911</v>
      </c>
      <c r="I53" s="73">
        <v>44932</v>
      </c>
      <c r="J53" s="74">
        <v>44938</v>
      </c>
      <c r="K53" s="88">
        <v>3</v>
      </c>
    </row>
    <row r="54" spans="1:11" ht="124.5" hidden="1" customHeight="1" x14ac:dyDescent="0.35">
      <c r="A54" s="83" t="s">
        <v>31</v>
      </c>
      <c r="B54" s="62"/>
      <c r="C54" s="112" t="s">
        <v>419</v>
      </c>
      <c r="D54" s="62" t="s">
        <v>20</v>
      </c>
      <c r="E54" s="87" t="s">
        <v>341</v>
      </c>
      <c r="F54" s="62" t="s">
        <v>342</v>
      </c>
      <c r="G54" s="73">
        <v>44904</v>
      </c>
      <c r="H54" s="73">
        <v>44911</v>
      </c>
      <c r="I54" s="73">
        <v>44932</v>
      </c>
      <c r="J54" s="74">
        <v>44938</v>
      </c>
      <c r="K54" s="88">
        <v>10</v>
      </c>
    </row>
    <row r="55" spans="1:11" ht="72.5" x14ac:dyDescent="0.35">
      <c r="A55" s="83" t="s">
        <v>194</v>
      </c>
      <c r="B55" s="62"/>
      <c r="C55" s="16" t="s">
        <v>420</v>
      </c>
      <c r="D55" s="62" t="s">
        <v>16</v>
      </c>
      <c r="E55" s="87" t="s">
        <v>720</v>
      </c>
      <c r="F55" s="62" t="s">
        <v>473</v>
      </c>
      <c r="G55" s="73">
        <v>44932</v>
      </c>
      <c r="H55" s="73">
        <v>44939</v>
      </c>
      <c r="I55" s="73">
        <v>44960</v>
      </c>
      <c r="J55" s="74">
        <v>44966</v>
      </c>
      <c r="K55" s="88">
        <v>8</v>
      </c>
    </row>
    <row r="56" spans="1:11" ht="174" hidden="1" x14ac:dyDescent="0.35">
      <c r="A56" s="83" t="s">
        <v>55</v>
      </c>
      <c r="B56" s="62"/>
      <c r="C56" s="112" t="s">
        <v>600</v>
      </c>
      <c r="D56" s="62" t="s">
        <v>368</v>
      </c>
      <c r="E56" s="87" t="s">
        <v>17</v>
      </c>
      <c r="F56" s="62" t="s">
        <v>601</v>
      </c>
      <c r="G56" s="73">
        <v>44939</v>
      </c>
      <c r="H56" s="73">
        <v>44946</v>
      </c>
      <c r="I56" s="73">
        <v>44967</v>
      </c>
      <c r="J56" s="74">
        <v>44973</v>
      </c>
      <c r="K56" s="88">
        <v>3</v>
      </c>
    </row>
    <row r="57" spans="1:11" ht="130.5" hidden="1" x14ac:dyDescent="0.35">
      <c r="A57" s="83" t="s">
        <v>55</v>
      </c>
      <c r="B57" s="62"/>
      <c r="C57" s="112" t="s">
        <v>287</v>
      </c>
      <c r="D57" s="62" t="s">
        <v>368</v>
      </c>
      <c r="E57" s="87" t="s">
        <v>370</v>
      </c>
      <c r="F57" s="62" t="s">
        <v>605</v>
      </c>
      <c r="G57" s="73">
        <v>44953</v>
      </c>
      <c r="H57" s="73">
        <v>44960</v>
      </c>
      <c r="I57" s="73">
        <v>44981</v>
      </c>
      <c r="J57" s="74">
        <v>44987</v>
      </c>
      <c r="K57" s="88">
        <v>3</v>
      </c>
    </row>
    <row r="58" spans="1:11" ht="43.5" hidden="1" x14ac:dyDescent="0.35">
      <c r="A58" s="83" t="s">
        <v>27</v>
      </c>
      <c r="B58" s="62"/>
      <c r="C58" s="112" t="s">
        <v>477</v>
      </c>
      <c r="D58" s="62" t="s">
        <v>16</v>
      </c>
      <c r="E58" s="87" t="s">
        <v>17</v>
      </c>
      <c r="F58" s="62" t="s">
        <v>771</v>
      </c>
      <c r="G58" s="73">
        <v>44960</v>
      </c>
      <c r="H58" s="73">
        <v>44967</v>
      </c>
      <c r="I58" s="73">
        <v>44988</v>
      </c>
      <c r="J58" s="74">
        <v>44994</v>
      </c>
      <c r="K58" s="88">
        <v>25</v>
      </c>
    </row>
    <row r="59" spans="1:11" ht="72.5" hidden="1" x14ac:dyDescent="0.35">
      <c r="A59" s="83" t="s">
        <v>55</v>
      </c>
      <c r="B59" s="62"/>
      <c r="C59" s="112" t="s">
        <v>421</v>
      </c>
      <c r="D59" s="62" t="s">
        <v>124</v>
      </c>
      <c r="E59" s="87" t="s">
        <v>17</v>
      </c>
      <c r="F59" s="62" t="s">
        <v>772</v>
      </c>
      <c r="G59" s="73">
        <v>44960</v>
      </c>
      <c r="H59" s="73">
        <v>44967</v>
      </c>
      <c r="I59" s="73">
        <v>44988</v>
      </c>
      <c r="J59" s="74">
        <v>44994</v>
      </c>
      <c r="K59" s="88">
        <v>25</v>
      </c>
    </row>
    <row r="60" spans="1:11" ht="43.5" hidden="1" x14ac:dyDescent="0.35">
      <c r="A60" s="83" t="s">
        <v>14</v>
      </c>
      <c r="B60" s="62"/>
      <c r="C60" s="112" t="s">
        <v>291</v>
      </c>
      <c r="D60" s="62" t="s">
        <v>16</v>
      </c>
      <c r="E60" s="87" t="s">
        <v>17</v>
      </c>
      <c r="F60" s="62" t="s">
        <v>773</v>
      </c>
      <c r="G60" s="73">
        <v>44960</v>
      </c>
      <c r="H60" s="73">
        <v>44967</v>
      </c>
      <c r="I60" s="73">
        <v>44988</v>
      </c>
      <c r="J60" s="74">
        <v>44994</v>
      </c>
      <c r="K60" s="88">
        <v>25</v>
      </c>
    </row>
    <row r="61" spans="1:11" ht="116" hidden="1" x14ac:dyDescent="0.35">
      <c r="A61" s="83" t="s">
        <v>194</v>
      </c>
      <c r="B61" s="62"/>
      <c r="C61" s="44" t="s">
        <v>425</v>
      </c>
      <c r="D61" s="62" t="s">
        <v>16</v>
      </c>
      <c r="E61" s="87" t="s">
        <v>774</v>
      </c>
      <c r="F61" s="62" t="s">
        <v>480</v>
      </c>
      <c r="G61" s="73">
        <v>44967</v>
      </c>
      <c r="H61" s="73">
        <v>44974</v>
      </c>
      <c r="I61" s="73">
        <v>44995</v>
      </c>
      <c r="J61" s="74">
        <v>45001</v>
      </c>
      <c r="K61" s="88">
        <v>6</v>
      </c>
    </row>
    <row r="62" spans="1:11" ht="72.5" hidden="1" x14ac:dyDescent="0.35">
      <c r="A62" s="83" t="s">
        <v>31</v>
      </c>
      <c r="B62" s="89"/>
      <c r="C62" s="16" t="s">
        <v>19</v>
      </c>
      <c r="D62" s="62" t="s">
        <v>20</v>
      </c>
      <c r="E62" s="122" t="s">
        <v>588</v>
      </c>
      <c r="F62" s="62" t="s">
        <v>724</v>
      </c>
      <c r="G62" s="73">
        <v>44974</v>
      </c>
      <c r="H62" s="73">
        <v>44981</v>
      </c>
      <c r="I62" s="73">
        <v>45002</v>
      </c>
      <c r="J62" s="74">
        <v>45008</v>
      </c>
      <c r="K62" s="88">
        <v>4</v>
      </c>
    </row>
    <row r="63" spans="1:11" x14ac:dyDescent="0.35">
      <c r="A63" s="83"/>
    </row>
  </sheetData>
  <autoFilter ref="A2:P62" xr:uid="{27C5977E-65D5-4C99-A306-893920C20A2F}">
    <filterColumn colId="2">
      <filters>
        <filter val="Whisky Shop Turn 1– Fall release"/>
      </filters>
    </filterColumn>
  </autoFilter>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L79"/>
  <sheetViews>
    <sheetView zoomScale="60" zoomScaleNormal="60" workbookViewId="0">
      <selection activeCell="C33" sqref="C33:F33"/>
    </sheetView>
  </sheetViews>
  <sheetFormatPr defaultRowHeight="14.5" x14ac:dyDescent="0.35"/>
  <cols>
    <col min="1" max="1" width="15.54296875" customWidth="1"/>
    <col min="2" max="2" width="11" customWidth="1"/>
    <col min="3" max="3" width="38.54296875" customWidth="1"/>
    <col min="4" max="4" width="16.81640625" customWidth="1"/>
    <col min="5" max="5" width="19.54296875" customWidth="1"/>
    <col min="6" max="6" width="86.54296875" customWidth="1"/>
    <col min="7" max="7" width="11.453125" bestFit="1" customWidth="1"/>
    <col min="8" max="8" width="11.54296875" bestFit="1" customWidth="1"/>
    <col min="9" max="9" width="10.81640625" bestFit="1" customWidth="1"/>
    <col min="10" max="11" width="14.54296875" bestFit="1" customWidth="1"/>
    <col min="12" max="12" width="15.54296875" customWidth="1"/>
  </cols>
  <sheetData>
    <row r="1" spans="1:12" ht="21" x14ac:dyDescent="0.5">
      <c r="A1" s="97" t="s">
        <v>197</v>
      </c>
      <c r="L1" s="97"/>
    </row>
    <row r="2" spans="1:12" ht="19" thickBot="1" x14ac:dyDescent="0.5">
      <c r="A2" s="93" t="s">
        <v>775</v>
      </c>
      <c r="K2" s="78"/>
      <c r="L2" s="93"/>
    </row>
    <row r="3" spans="1:12" ht="39.5" thickBot="1" x14ac:dyDescent="0.4">
      <c r="A3" s="50" t="s">
        <v>0</v>
      </c>
      <c r="B3" s="51" t="s">
        <v>1</v>
      </c>
      <c r="C3" s="51" t="s">
        <v>2</v>
      </c>
      <c r="D3" s="51" t="s">
        <v>3</v>
      </c>
      <c r="E3" s="51" t="s">
        <v>4</v>
      </c>
      <c r="F3" s="51" t="s">
        <v>5</v>
      </c>
      <c r="G3" s="52" t="s">
        <v>6</v>
      </c>
      <c r="H3" s="52" t="s">
        <v>7</v>
      </c>
      <c r="I3" s="52" t="s">
        <v>8</v>
      </c>
      <c r="J3" s="53" t="s">
        <v>9</v>
      </c>
      <c r="K3" s="76" t="s">
        <v>11</v>
      </c>
      <c r="L3" s="50" t="s">
        <v>0</v>
      </c>
    </row>
    <row r="4" spans="1:12" s="75" customFormat="1" ht="29" hidden="1" x14ac:dyDescent="0.35">
      <c r="A4" s="83" t="s">
        <v>48</v>
      </c>
      <c r="B4" s="62"/>
      <c r="C4" s="41" t="s">
        <v>267</v>
      </c>
      <c r="D4" s="62" t="s">
        <v>163</v>
      </c>
      <c r="E4" s="62" t="s">
        <v>268</v>
      </c>
      <c r="F4" s="62" t="s">
        <v>269</v>
      </c>
      <c r="G4" s="74">
        <v>43525</v>
      </c>
      <c r="H4" s="74">
        <v>43532</v>
      </c>
      <c r="I4" s="74">
        <v>43553</v>
      </c>
      <c r="J4" s="74">
        <v>43559</v>
      </c>
      <c r="K4" s="87">
        <v>4</v>
      </c>
      <c r="L4" s="83" t="s">
        <v>48</v>
      </c>
    </row>
    <row r="5" spans="1:12" s="75" customFormat="1" ht="43.5" hidden="1" x14ac:dyDescent="0.35">
      <c r="A5" s="83" t="s">
        <v>48</v>
      </c>
      <c r="B5" s="62"/>
      <c r="C5" s="16" t="s">
        <v>199</v>
      </c>
      <c r="D5" s="94" t="s">
        <v>200</v>
      </c>
      <c r="E5" s="62" t="s">
        <v>201</v>
      </c>
      <c r="F5" s="62" t="s">
        <v>202</v>
      </c>
      <c r="G5" s="73">
        <v>43532</v>
      </c>
      <c r="H5" s="73">
        <v>43539</v>
      </c>
      <c r="I5" s="73">
        <v>43560</v>
      </c>
      <c r="J5" s="74">
        <v>43566</v>
      </c>
      <c r="K5" s="88">
        <v>6</v>
      </c>
      <c r="L5" s="83" t="s">
        <v>48</v>
      </c>
    </row>
    <row r="6" spans="1:12" s="75" customFormat="1" ht="29" x14ac:dyDescent="0.35">
      <c r="A6" s="83" t="s">
        <v>27</v>
      </c>
      <c r="B6" s="89"/>
      <c r="C6" s="16" t="s">
        <v>203</v>
      </c>
      <c r="D6" s="62" t="s">
        <v>16</v>
      </c>
      <c r="E6" s="62" t="s">
        <v>204</v>
      </c>
      <c r="F6" s="62" t="s">
        <v>205</v>
      </c>
      <c r="G6" s="74">
        <v>43539</v>
      </c>
      <c r="H6" s="74">
        <v>43546</v>
      </c>
      <c r="I6" s="74">
        <v>43567</v>
      </c>
      <c r="J6" s="74">
        <v>43573</v>
      </c>
      <c r="K6" s="88">
        <v>10</v>
      </c>
      <c r="L6" s="83" t="s">
        <v>27</v>
      </c>
    </row>
    <row r="7" spans="1:12" s="75" customFormat="1" ht="72.5" x14ac:dyDescent="0.35">
      <c r="A7" s="83" t="s">
        <v>38</v>
      </c>
      <c r="B7" s="62"/>
      <c r="C7" s="16" t="s">
        <v>206</v>
      </c>
      <c r="D7" s="62" t="s">
        <v>65</v>
      </c>
      <c r="E7" s="62" t="s">
        <v>207</v>
      </c>
      <c r="F7" s="62" t="s">
        <v>208</v>
      </c>
      <c r="G7" s="73">
        <v>43546</v>
      </c>
      <c r="H7" s="73">
        <v>43553</v>
      </c>
      <c r="I7" s="73">
        <v>43574</v>
      </c>
      <c r="J7" s="74">
        <v>43580</v>
      </c>
      <c r="K7" s="88">
        <v>10</v>
      </c>
      <c r="L7" s="83" t="s">
        <v>38</v>
      </c>
    </row>
    <row r="8" spans="1:12" s="75" customFormat="1" ht="29" hidden="1" x14ac:dyDescent="0.35">
      <c r="A8" s="83" t="s">
        <v>31</v>
      </c>
      <c r="B8" s="89"/>
      <c r="C8" s="16" t="s">
        <v>209</v>
      </c>
      <c r="D8" s="62" t="s">
        <v>20</v>
      </c>
      <c r="E8" s="62" t="s">
        <v>17</v>
      </c>
      <c r="F8" s="62" t="s">
        <v>301</v>
      </c>
      <c r="G8" s="74">
        <v>43553</v>
      </c>
      <c r="H8" s="74">
        <v>43560</v>
      </c>
      <c r="I8" s="74">
        <v>43581</v>
      </c>
      <c r="J8" s="74">
        <v>43587</v>
      </c>
      <c r="K8" s="88">
        <v>25</v>
      </c>
      <c r="L8" s="83" t="s">
        <v>31</v>
      </c>
    </row>
    <row r="9" spans="1:12" s="75" customFormat="1" ht="43.5" x14ac:dyDescent="0.35">
      <c r="A9" s="83" t="s">
        <v>38</v>
      </c>
      <c r="B9" s="89"/>
      <c r="C9" s="16" t="s">
        <v>210</v>
      </c>
      <c r="D9" s="62" t="s">
        <v>46</v>
      </c>
      <c r="E9" s="62" t="s">
        <v>17</v>
      </c>
      <c r="F9" s="62" t="s">
        <v>302</v>
      </c>
      <c r="G9" s="74">
        <v>43553</v>
      </c>
      <c r="H9" s="74">
        <v>43560</v>
      </c>
      <c r="I9" s="74">
        <v>43581</v>
      </c>
      <c r="J9" s="74">
        <v>43587</v>
      </c>
      <c r="K9" s="88">
        <v>25</v>
      </c>
      <c r="L9" s="83" t="s">
        <v>38</v>
      </c>
    </row>
    <row r="10" spans="1:12" s="75" customFormat="1" ht="43.5" hidden="1" x14ac:dyDescent="0.35">
      <c r="A10" s="83" t="s">
        <v>48</v>
      </c>
      <c r="B10" s="89"/>
      <c r="C10" s="16" t="s">
        <v>211</v>
      </c>
      <c r="D10" s="62" t="s">
        <v>303</v>
      </c>
      <c r="E10" s="62" t="s">
        <v>17</v>
      </c>
      <c r="F10" s="62" t="s">
        <v>304</v>
      </c>
      <c r="G10" s="74">
        <v>43553</v>
      </c>
      <c r="H10" s="74">
        <v>43560</v>
      </c>
      <c r="I10" s="74">
        <v>43581</v>
      </c>
      <c r="J10" s="74">
        <v>43587</v>
      </c>
      <c r="K10" s="88">
        <v>25</v>
      </c>
      <c r="L10" s="83" t="s">
        <v>48</v>
      </c>
    </row>
    <row r="11" spans="1:12" s="75" customFormat="1" ht="58" x14ac:dyDescent="0.35">
      <c r="A11" s="83" t="s">
        <v>27</v>
      </c>
      <c r="B11" s="62"/>
      <c r="C11" s="16" t="s">
        <v>212</v>
      </c>
      <c r="D11" s="62" t="s">
        <v>16</v>
      </c>
      <c r="E11" s="62" t="s">
        <v>305</v>
      </c>
      <c r="F11" s="62" t="s">
        <v>306</v>
      </c>
      <c r="G11" s="74">
        <v>43553</v>
      </c>
      <c r="H11" s="74">
        <v>43560</v>
      </c>
      <c r="I11" s="74">
        <v>43581</v>
      </c>
      <c r="J11" s="74">
        <v>43587</v>
      </c>
      <c r="K11" s="88">
        <v>5</v>
      </c>
      <c r="L11" s="83" t="s">
        <v>27</v>
      </c>
    </row>
    <row r="12" spans="1:12" s="75" customFormat="1" ht="43.5" hidden="1" x14ac:dyDescent="0.35">
      <c r="A12" s="83" t="s">
        <v>48</v>
      </c>
      <c r="B12" s="89"/>
      <c r="C12" s="16" t="s">
        <v>225</v>
      </c>
      <c r="D12" s="62" t="s">
        <v>226</v>
      </c>
      <c r="E12" s="62" t="s">
        <v>120</v>
      </c>
      <c r="F12" s="62" t="s">
        <v>227</v>
      </c>
      <c r="G12" s="74">
        <v>43581</v>
      </c>
      <c r="H12" s="74">
        <v>43588</v>
      </c>
      <c r="I12" s="74">
        <v>43609</v>
      </c>
      <c r="J12" s="74">
        <v>43615</v>
      </c>
      <c r="K12" s="88">
        <v>5</v>
      </c>
      <c r="L12" s="83" t="s">
        <v>48</v>
      </c>
    </row>
    <row r="13" spans="1:12" s="75" customFormat="1" ht="43.5" x14ac:dyDescent="0.35">
      <c r="A13" s="83" t="s">
        <v>38</v>
      </c>
      <c r="B13" s="89"/>
      <c r="C13" s="16" t="s">
        <v>231</v>
      </c>
      <c r="D13" s="62" t="s">
        <v>114</v>
      </c>
      <c r="E13" s="62" t="s">
        <v>232</v>
      </c>
      <c r="F13" s="62" t="s">
        <v>233</v>
      </c>
      <c r="G13" s="73">
        <v>43602</v>
      </c>
      <c r="H13" s="73">
        <v>43609</v>
      </c>
      <c r="I13" s="73">
        <v>43630</v>
      </c>
      <c r="J13" s="74">
        <v>43636</v>
      </c>
      <c r="K13" s="88">
        <v>5</v>
      </c>
      <c r="L13" s="83" t="s">
        <v>38</v>
      </c>
    </row>
    <row r="14" spans="1:12" s="75" customFormat="1" ht="72.5" x14ac:dyDescent="0.35">
      <c r="A14" s="83" t="s">
        <v>27</v>
      </c>
      <c r="B14" s="62"/>
      <c r="C14" s="41" t="s">
        <v>236</v>
      </c>
      <c r="D14" s="62" t="s">
        <v>16</v>
      </c>
      <c r="E14" s="62" t="s">
        <v>86</v>
      </c>
      <c r="F14" s="62" t="s">
        <v>237</v>
      </c>
      <c r="G14" s="73">
        <v>43616</v>
      </c>
      <c r="H14" s="73">
        <v>43623</v>
      </c>
      <c r="I14" s="73">
        <v>43644</v>
      </c>
      <c r="J14" s="74">
        <v>43650</v>
      </c>
      <c r="K14" s="88">
        <v>10</v>
      </c>
      <c r="L14" s="83" t="s">
        <v>27</v>
      </c>
    </row>
    <row r="15" spans="1:12" s="75" customFormat="1" ht="29" hidden="1" x14ac:dyDescent="0.35">
      <c r="A15" s="83" t="s">
        <v>31</v>
      </c>
      <c r="B15" s="89"/>
      <c r="C15" s="44" t="s">
        <v>238</v>
      </c>
      <c r="D15" s="62" t="s">
        <v>20</v>
      </c>
      <c r="E15" s="62" t="s">
        <v>17</v>
      </c>
      <c r="F15" s="62" t="s">
        <v>239</v>
      </c>
      <c r="G15" s="74">
        <v>43623</v>
      </c>
      <c r="H15" s="74">
        <v>43630</v>
      </c>
      <c r="I15" s="74">
        <v>43651</v>
      </c>
      <c r="J15" s="74">
        <v>43657</v>
      </c>
      <c r="K15" s="88">
        <v>25</v>
      </c>
      <c r="L15" s="83" t="s">
        <v>31</v>
      </c>
    </row>
    <row r="16" spans="1:12" s="75" customFormat="1" ht="29" hidden="1" x14ac:dyDescent="0.35">
      <c r="A16" s="83" t="s">
        <v>31</v>
      </c>
      <c r="B16" s="89"/>
      <c r="C16" s="16" t="s">
        <v>243</v>
      </c>
      <c r="D16" s="62" t="s">
        <v>20</v>
      </c>
      <c r="E16" s="62" t="s">
        <v>17</v>
      </c>
      <c r="F16" s="62" t="s">
        <v>301</v>
      </c>
      <c r="G16" s="74">
        <v>43637</v>
      </c>
      <c r="H16" s="74">
        <v>43644</v>
      </c>
      <c r="I16" s="74">
        <v>43665</v>
      </c>
      <c r="J16" s="74">
        <v>43671</v>
      </c>
      <c r="K16" s="88">
        <v>25</v>
      </c>
      <c r="L16" s="83" t="s">
        <v>31</v>
      </c>
    </row>
    <row r="17" spans="1:12" s="75" customFormat="1" ht="43.5" x14ac:dyDescent="0.35">
      <c r="A17" s="83" t="s">
        <v>38</v>
      </c>
      <c r="B17" s="62"/>
      <c r="C17" s="16" t="s">
        <v>244</v>
      </c>
      <c r="D17" s="62" t="s">
        <v>46</v>
      </c>
      <c r="E17" s="62" t="s">
        <v>17</v>
      </c>
      <c r="F17" s="62" t="s">
        <v>319</v>
      </c>
      <c r="G17" s="74">
        <v>43637</v>
      </c>
      <c r="H17" s="74">
        <v>43644</v>
      </c>
      <c r="I17" s="74">
        <v>43665</v>
      </c>
      <c r="J17" s="74">
        <v>43671</v>
      </c>
      <c r="K17" s="88">
        <v>25</v>
      </c>
      <c r="L17" s="83" t="s">
        <v>38</v>
      </c>
    </row>
    <row r="18" spans="1:12" s="75" customFormat="1" ht="43.5" hidden="1" x14ac:dyDescent="0.35">
      <c r="A18" s="83" t="s">
        <v>48</v>
      </c>
      <c r="B18" s="62"/>
      <c r="C18" s="16" t="s">
        <v>245</v>
      </c>
      <c r="D18" s="62" t="s">
        <v>303</v>
      </c>
      <c r="E18" s="62" t="s">
        <v>17</v>
      </c>
      <c r="F18" s="62" t="s">
        <v>304</v>
      </c>
      <c r="G18" s="74">
        <v>43637</v>
      </c>
      <c r="H18" s="74">
        <v>43644</v>
      </c>
      <c r="I18" s="74">
        <v>43665</v>
      </c>
      <c r="J18" s="74">
        <v>43671</v>
      </c>
      <c r="K18" s="88">
        <v>25</v>
      </c>
      <c r="L18" s="83" t="s">
        <v>48</v>
      </c>
    </row>
    <row r="19" spans="1:12" s="75" customFormat="1" ht="87" x14ac:dyDescent="0.35">
      <c r="A19" s="83" t="s">
        <v>27</v>
      </c>
      <c r="B19" s="89"/>
      <c r="C19" s="16" t="s">
        <v>110</v>
      </c>
      <c r="D19" s="62" t="s">
        <v>16</v>
      </c>
      <c r="E19" s="62" t="s">
        <v>111</v>
      </c>
      <c r="F19" s="62" t="s">
        <v>320</v>
      </c>
      <c r="G19" s="74">
        <v>43651</v>
      </c>
      <c r="H19" s="74">
        <v>43658</v>
      </c>
      <c r="I19" s="74">
        <v>43679</v>
      </c>
      <c r="J19" s="74">
        <v>43685</v>
      </c>
      <c r="K19" s="88">
        <v>5</v>
      </c>
      <c r="L19" s="83" t="s">
        <v>27</v>
      </c>
    </row>
    <row r="20" spans="1:12" s="75" customFormat="1" ht="58" x14ac:dyDescent="0.35">
      <c r="A20" s="83" t="s">
        <v>27</v>
      </c>
      <c r="B20" s="89"/>
      <c r="C20" s="16" t="s">
        <v>248</v>
      </c>
      <c r="D20" s="62" t="s">
        <v>16</v>
      </c>
      <c r="E20" s="62" t="s">
        <v>111</v>
      </c>
      <c r="F20" s="62" t="s">
        <v>327</v>
      </c>
      <c r="G20" s="74">
        <v>43665</v>
      </c>
      <c r="H20" s="74">
        <v>43672</v>
      </c>
      <c r="I20" s="74">
        <v>43693</v>
      </c>
      <c r="J20" s="74">
        <v>43699</v>
      </c>
      <c r="K20" s="88">
        <v>10</v>
      </c>
      <c r="L20" s="83" t="s">
        <v>27</v>
      </c>
    </row>
    <row r="21" spans="1:12" s="75" customFormat="1" ht="29" hidden="1" x14ac:dyDescent="0.35">
      <c r="A21" s="83" t="s">
        <v>48</v>
      </c>
      <c r="B21" s="89"/>
      <c r="C21" s="33" t="s">
        <v>254</v>
      </c>
      <c r="D21" s="62" t="s">
        <v>255</v>
      </c>
      <c r="E21" s="62" t="s">
        <v>74</v>
      </c>
      <c r="F21" s="62" t="s">
        <v>256</v>
      </c>
      <c r="G21" s="74">
        <v>43693</v>
      </c>
      <c r="H21" s="74">
        <v>43700</v>
      </c>
      <c r="I21" s="74">
        <v>43721</v>
      </c>
      <c r="J21" s="74">
        <v>43727</v>
      </c>
      <c r="K21" s="88">
        <v>6</v>
      </c>
      <c r="L21" s="83" t="s">
        <v>48</v>
      </c>
    </row>
    <row r="22" spans="1:12" s="75" customFormat="1" ht="43.5" hidden="1" x14ac:dyDescent="0.35">
      <c r="A22" s="83" t="s">
        <v>31</v>
      </c>
      <c r="B22" s="62"/>
      <c r="C22" s="16" t="s">
        <v>146</v>
      </c>
      <c r="D22" s="62" t="s">
        <v>20</v>
      </c>
      <c r="E22" s="62" t="s">
        <v>331</v>
      </c>
      <c r="F22" s="62" t="s">
        <v>332</v>
      </c>
      <c r="G22" s="73">
        <v>43714</v>
      </c>
      <c r="H22" s="73">
        <v>43721</v>
      </c>
      <c r="I22" s="73">
        <v>43742</v>
      </c>
      <c r="J22" s="74">
        <v>43748</v>
      </c>
      <c r="K22" s="88">
        <v>25</v>
      </c>
      <c r="L22" s="83" t="s">
        <v>31</v>
      </c>
    </row>
    <row r="23" spans="1:12" s="75" customFormat="1" ht="29" hidden="1" x14ac:dyDescent="0.35">
      <c r="A23" s="83" t="s">
        <v>31</v>
      </c>
      <c r="B23" s="62"/>
      <c r="C23" s="44" t="s">
        <v>258</v>
      </c>
      <c r="D23" s="62" t="s">
        <v>20</v>
      </c>
      <c r="E23" s="62" t="s">
        <v>17</v>
      </c>
      <c r="F23" s="62" t="s">
        <v>259</v>
      </c>
      <c r="G23" s="73">
        <v>43742</v>
      </c>
      <c r="H23" s="73">
        <v>43749</v>
      </c>
      <c r="I23" s="73">
        <v>43770</v>
      </c>
      <c r="J23" s="74">
        <v>43776</v>
      </c>
      <c r="K23" s="88">
        <v>25</v>
      </c>
      <c r="L23" s="83" t="s">
        <v>31</v>
      </c>
    </row>
    <row r="24" spans="1:12" s="75" customFormat="1" ht="43.5" hidden="1" x14ac:dyDescent="0.35">
      <c r="A24" s="83" t="s">
        <v>48</v>
      </c>
      <c r="B24" s="89"/>
      <c r="C24" s="16" t="s">
        <v>261</v>
      </c>
      <c r="D24" s="62" t="s">
        <v>262</v>
      </c>
      <c r="E24" s="62" t="s">
        <v>74</v>
      </c>
      <c r="F24" s="62" t="s">
        <v>263</v>
      </c>
      <c r="G24" s="74">
        <v>43763</v>
      </c>
      <c r="H24" s="74">
        <v>43770</v>
      </c>
      <c r="I24" s="74">
        <v>43791</v>
      </c>
      <c r="J24" s="74">
        <v>43797</v>
      </c>
      <c r="K24" s="88">
        <v>5</v>
      </c>
      <c r="L24" s="83" t="s">
        <v>48</v>
      </c>
    </row>
    <row r="25" spans="1:12" s="75" customFormat="1" ht="72.5" hidden="1" x14ac:dyDescent="0.35">
      <c r="A25" s="83" t="s">
        <v>48</v>
      </c>
      <c r="B25" s="83"/>
      <c r="C25" s="82" t="s">
        <v>264</v>
      </c>
      <c r="D25" s="83" t="s">
        <v>265</v>
      </c>
      <c r="E25" s="83" t="s">
        <v>120</v>
      </c>
      <c r="F25" s="83" t="s">
        <v>266</v>
      </c>
      <c r="G25" s="90">
        <v>43770</v>
      </c>
      <c r="H25" s="90">
        <v>43777</v>
      </c>
      <c r="I25" s="90">
        <v>43798</v>
      </c>
      <c r="J25" s="91">
        <v>43804</v>
      </c>
      <c r="K25" s="92">
        <v>4</v>
      </c>
      <c r="L25" s="83" t="s">
        <v>48</v>
      </c>
    </row>
    <row r="26" spans="1:12" s="75" customFormat="1" ht="87" x14ac:dyDescent="0.35">
      <c r="A26" s="83" t="s">
        <v>27</v>
      </c>
      <c r="B26" s="62"/>
      <c r="C26" s="16" t="s">
        <v>110</v>
      </c>
      <c r="D26" s="62" t="s">
        <v>16</v>
      </c>
      <c r="E26" s="62" t="s">
        <v>111</v>
      </c>
      <c r="F26" s="94" t="s">
        <v>320</v>
      </c>
      <c r="G26" s="73">
        <v>43798</v>
      </c>
      <c r="H26" s="73">
        <v>43805</v>
      </c>
      <c r="I26" s="73">
        <v>43826</v>
      </c>
      <c r="J26" s="74">
        <v>43832</v>
      </c>
      <c r="K26" s="88">
        <v>5</v>
      </c>
      <c r="L26" s="83" t="s">
        <v>27</v>
      </c>
    </row>
    <row r="27" spans="1:12" s="75" customFormat="1" ht="29" hidden="1" x14ac:dyDescent="0.35">
      <c r="A27" s="83" t="s">
        <v>31</v>
      </c>
      <c r="B27" s="62"/>
      <c r="C27" s="41" t="s">
        <v>270</v>
      </c>
      <c r="D27" s="62" t="s">
        <v>20</v>
      </c>
      <c r="E27" s="62" t="s">
        <v>17</v>
      </c>
      <c r="F27" s="62" t="s">
        <v>338</v>
      </c>
      <c r="G27" s="74">
        <v>43798</v>
      </c>
      <c r="H27" s="74">
        <v>43805</v>
      </c>
      <c r="I27" s="74">
        <v>43826</v>
      </c>
      <c r="J27" s="74">
        <v>43832</v>
      </c>
      <c r="K27" s="88">
        <v>25</v>
      </c>
      <c r="L27" s="83" t="s">
        <v>31</v>
      </c>
    </row>
    <row r="28" spans="1:12" s="75" customFormat="1" ht="29" x14ac:dyDescent="0.35">
      <c r="A28" s="83" t="s">
        <v>38</v>
      </c>
      <c r="B28" s="62"/>
      <c r="C28" s="16" t="s">
        <v>271</v>
      </c>
      <c r="D28" s="62" t="s">
        <v>46</v>
      </c>
      <c r="E28" s="62" t="s">
        <v>17</v>
      </c>
      <c r="F28" s="62" t="s">
        <v>301</v>
      </c>
      <c r="G28" s="74">
        <v>43798</v>
      </c>
      <c r="H28" s="74">
        <v>43805</v>
      </c>
      <c r="I28" s="74">
        <v>43826</v>
      </c>
      <c r="J28" s="74">
        <v>43832</v>
      </c>
      <c r="K28" s="88">
        <v>25</v>
      </c>
      <c r="L28" s="83" t="s">
        <v>38</v>
      </c>
    </row>
    <row r="29" spans="1:12" s="75" customFormat="1" ht="43.5" hidden="1" x14ac:dyDescent="0.35">
      <c r="A29" s="83" t="s">
        <v>48</v>
      </c>
      <c r="B29" s="62"/>
      <c r="C29" s="16" t="s">
        <v>272</v>
      </c>
      <c r="D29" s="62" t="s">
        <v>303</v>
      </c>
      <c r="E29" s="62" t="s">
        <v>17</v>
      </c>
      <c r="F29" s="62" t="s">
        <v>304</v>
      </c>
      <c r="G29" s="74">
        <v>43798</v>
      </c>
      <c r="H29" s="74">
        <v>43805</v>
      </c>
      <c r="I29" s="74">
        <v>43826</v>
      </c>
      <c r="J29" s="74">
        <v>43832</v>
      </c>
      <c r="K29" s="88">
        <v>25</v>
      </c>
      <c r="L29" s="83" t="s">
        <v>48</v>
      </c>
    </row>
    <row r="30" spans="1:12" s="75" customFormat="1" ht="29" x14ac:dyDescent="0.35">
      <c r="A30" s="83" t="s">
        <v>38</v>
      </c>
      <c r="B30" s="89"/>
      <c r="C30" s="16" t="s">
        <v>275</v>
      </c>
      <c r="D30" s="62" t="s">
        <v>46</v>
      </c>
      <c r="E30" s="62" t="s">
        <v>276</v>
      </c>
      <c r="F30" s="62" t="s">
        <v>277</v>
      </c>
      <c r="G30" s="74">
        <v>43819</v>
      </c>
      <c r="H30" s="74">
        <v>43826</v>
      </c>
      <c r="I30" s="74">
        <v>43847</v>
      </c>
      <c r="J30" s="74">
        <v>43853</v>
      </c>
      <c r="K30" s="88">
        <v>5</v>
      </c>
      <c r="L30" s="83" t="s">
        <v>38</v>
      </c>
    </row>
    <row r="31" spans="1:12" s="75" customFormat="1" ht="29" x14ac:dyDescent="0.35">
      <c r="A31" s="83" t="s">
        <v>38</v>
      </c>
      <c r="B31" s="62"/>
      <c r="C31" s="16" t="s">
        <v>278</v>
      </c>
      <c r="D31" s="62" t="s">
        <v>114</v>
      </c>
      <c r="E31" s="62" t="s">
        <v>279</v>
      </c>
      <c r="F31" s="62" t="s">
        <v>280</v>
      </c>
      <c r="G31" s="73">
        <v>43826</v>
      </c>
      <c r="H31" s="73">
        <v>43833</v>
      </c>
      <c r="I31" s="73">
        <v>43854</v>
      </c>
      <c r="J31" s="74">
        <v>43860</v>
      </c>
      <c r="K31" s="88">
        <v>5</v>
      </c>
      <c r="L31" s="83" t="s">
        <v>38</v>
      </c>
    </row>
    <row r="32" spans="1:12" s="75" customFormat="1" hidden="1" x14ac:dyDescent="0.35">
      <c r="A32" s="83" t="s">
        <v>31</v>
      </c>
      <c r="B32" s="62"/>
      <c r="C32" s="16" t="s">
        <v>32</v>
      </c>
      <c r="D32" s="62" t="s">
        <v>20</v>
      </c>
      <c r="E32" s="62" t="s">
        <v>341</v>
      </c>
      <c r="F32" s="62" t="s">
        <v>342</v>
      </c>
      <c r="G32" s="73">
        <v>43840</v>
      </c>
      <c r="H32" s="73">
        <v>43847</v>
      </c>
      <c r="I32" s="73">
        <v>43868</v>
      </c>
      <c r="J32" s="74">
        <v>43874</v>
      </c>
      <c r="K32" s="88">
        <v>25</v>
      </c>
      <c r="L32" s="83" t="s">
        <v>31</v>
      </c>
    </row>
    <row r="33" spans="1:12" s="75" customFormat="1" ht="29" x14ac:dyDescent="0.35">
      <c r="A33" s="83" t="s">
        <v>38</v>
      </c>
      <c r="B33" s="62"/>
      <c r="C33" s="16" t="s">
        <v>285</v>
      </c>
      <c r="D33" s="62" t="s">
        <v>114</v>
      </c>
      <c r="E33" s="62" t="s">
        <v>286</v>
      </c>
      <c r="F33" s="62" t="s">
        <v>280</v>
      </c>
      <c r="G33" s="73">
        <v>43854</v>
      </c>
      <c r="H33" s="73">
        <v>43861</v>
      </c>
      <c r="I33" s="73">
        <v>43882</v>
      </c>
      <c r="J33" s="74">
        <v>43888</v>
      </c>
      <c r="K33" s="88">
        <v>5</v>
      </c>
      <c r="L33" s="83" t="s">
        <v>38</v>
      </c>
    </row>
    <row r="34" spans="1:12" s="75" customFormat="1" ht="72.5" x14ac:dyDescent="0.35">
      <c r="A34" s="83" t="s">
        <v>288</v>
      </c>
      <c r="B34" s="62"/>
      <c r="C34" s="16" t="s">
        <v>289</v>
      </c>
      <c r="D34" s="62" t="s">
        <v>16</v>
      </c>
      <c r="E34" s="62" t="s">
        <v>17</v>
      </c>
      <c r="F34" s="62" t="s">
        <v>290</v>
      </c>
      <c r="G34" s="73">
        <v>43868</v>
      </c>
      <c r="H34" s="73">
        <v>43875</v>
      </c>
      <c r="I34" s="73">
        <v>43896</v>
      </c>
      <c r="J34" s="74">
        <v>43902</v>
      </c>
      <c r="K34" s="88">
        <v>25</v>
      </c>
      <c r="L34" s="83" t="s">
        <v>288</v>
      </c>
    </row>
    <row r="36" spans="1:12" ht="19" thickBot="1" x14ac:dyDescent="0.5">
      <c r="A36" s="93" t="s">
        <v>776</v>
      </c>
      <c r="L36" s="93" t="s">
        <v>776</v>
      </c>
    </row>
    <row r="37" spans="1:12" ht="39.5" thickBot="1" x14ac:dyDescent="0.4">
      <c r="A37" s="50" t="s">
        <v>0</v>
      </c>
      <c r="B37" s="51" t="s">
        <v>1</v>
      </c>
      <c r="C37" s="51" t="s">
        <v>2</v>
      </c>
      <c r="D37" s="51" t="s">
        <v>3</v>
      </c>
      <c r="E37" s="51" t="s">
        <v>4</v>
      </c>
      <c r="F37" s="51" t="s">
        <v>5</v>
      </c>
      <c r="G37" s="52" t="s">
        <v>6</v>
      </c>
      <c r="H37" s="52" t="s">
        <v>7</v>
      </c>
      <c r="I37" s="52" t="s">
        <v>8</v>
      </c>
      <c r="J37" s="53" t="s">
        <v>9</v>
      </c>
      <c r="K37" s="76" t="s">
        <v>11</v>
      </c>
      <c r="L37" s="50" t="s">
        <v>0</v>
      </c>
    </row>
    <row r="38" spans="1:12" s="75" customFormat="1" ht="72.5" x14ac:dyDescent="0.35">
      <c r="A38" s="83" t="s">
        <v>14</v>
      </c>
      <c r="B38" s="62"/>
      <c r="C38" s="16" t="s">
        <v>213</v>
      </c>
      <c r="D38" s="62" t="s">
        <v>16</v>
      </c>
      <c r="E38" s="62" t="s">
        <v>17</v>
      </c>
      <c r="F38" s="94" t="s">
        <v>347</v>
      </c>
      <c r="G38" s="73">
        <v>43560</v>
      </c>
      <c r="H38" s="73">
        <v>43567</v>
      </c>
      <c r="I38" s="73">
        <v>43588</v>
      </c>
      <c r="J38" s="74">
        <v>43594</v>
      </c>
      <c r="K38" s="88">
        <v>10</v>
      </c>
      <c r="L38" s="83" t="s">
        <v>14</v>
      </c>
    </row>
    <row r="39" spans="1:12" s="75" customFormat="1" ht="123" customHeight="1" x14ac:dyDescent="0.35">
      <c r="A39" s="83" t="s">
        <v>194</v>
      </c>
      <c r="B39" s="89"/>
      <c r="C39" s="33" t="s">
        <v>397</v>
      </c>
      <c r="D39" s="62" t="s">
        <v>16</v>
      </c>
      <c r="E39" s="62" t="s">
        <v>777</v>
      </c>
      <c r="F39" s="94" t="s">
        <v>778</v>
      </c>
      <c r="G39" s="74">
        <v>43567</v>
      </c>
      <c r="H39" s="74">
        <v>43574</v>
      </c>
      <c r="I39" s="74">
        <v>43595</v>
      </c>
      <c r="J39" s="74">
        <v>43601</v>
      </c>
      <c r="K39" s="88">
        <v>10</v>
      </c>
      <c r="L39" s="83" t="s">
        <v>194</v>
      </c>
    </row>
    <row r="40" spans="1:12" s="75" customFormat="1" ht="51" customHeight="1" x14ac:dyDescent="0.35">
      <c r="A40" s="83" t="s">
        <v>220</v>
      </c>
      <c r="B40" s="62"/>
      <c r="C40" s="16" t="s">
        <v>221</v>
      </c>
      <c r="D40" s="62" t="s">
        <v>222</v>
      </c>
      <c r="E40" s="62" t="s">
        <v>223</v>
      </c>
      <c r="F40" s="94" t="s">
        <v>224</v>
      </c>
      <c r="G40" s="74">
        <v>43573</v>
      </c>
      <c r="H40" s="73">
        <v>43581</v>
      </c>
      <c r="I40" s="73">
        <v>43602</v>
      </c>
      <c r="J40" s="74">
        <v>43608</v>
      </c>
      <c r="K40" s="88">
        <v>6</v>
      </c>
      <c r="L40" s="83" t="s">
        <v>220</v>
      </c>
    </row>
    <row r="41" spans="1:12" s="75" customFormat="1" ht="116" x14ac:dyDescent="0.35">
      <c r="A41" s="83" t="s">
        <v>14</v>
      </c>
      <c r="B41" s="62"/>
      <c r="C41" s="16" t="s">
        <v>19</v>
      </c>
      <c r="D41" s="62" t="s">
        <v>20</v>
      </c>
      <c r="E41" s="62" t="s">
        <v>779</v>
      </c>
      <c r="F41" s="95" t="s">
        <v>780</v>
      </c>
      <c r="G41" s="73">
        <v>43588</v>
      </c>
      <c r="H41" s="73">
        <v>43595</v>
      </c>
      <c r="I41" s="73">
        <v>43616</v>
      </c>
      <c r="J41" s="74">
        <v>43622</v>
      </c>
      <c r="K41" s="88">
        <v>4</v>
      </c>
      <c r="L41" s="83" t="s">
        <v>14</v>
      </c>
    </row>
    <row r="42" spans="1:12" s="75" customFormat="1" ht="153" customHeight="1" x14ac:dyDescent="0.35">
      <c r="A42" s="83" t="s">
        <v>23</v>
      </c>
      <c r="B42" s="89"/>
      <c r="C42" s="16" t="s">
        <v>61</v>
      </c>
      <c r="D42" s="62" t="s">
        <v>16</v>
      </c>
      <c r="E42" s="62" t="s">
        <v>62</v>
      </c>
      <c r="F42" s="99" t="s">
        <v>230</v>
      </c>
      <c r="G42" s="74">
        <v>43595</v>
      </c>
      <c r="H42" s="74">
        <v>43602</v>
      </c>
      <c r="I42" s="74">
        <v>43623</v>
      </c>
      <c r="J42" s="74">
        <v>43629</v>
      </c>
      <c r="K42" s="88">
        <v>4</v>
      </c>
      <c r="L42" s="83" t="s">
        <v>23</v>
      </c>
    </row>
    <row r="43" spans="1:12" s="75" customFormat="1" ht="101.5" x14ac:dyDescent="0.35">
      <c r="A43" s="83" t="s">
        <v>23</v>
      </c>
      <c r="B43" s="89"/>
      <c r="C43" s="16" t="s">
        <v>234</v>
      </c>
      <c r="D43" s="62" t="s">
        <v>16</v>
      </c>
      <c r="E43" s="62" t="s">
        <v>25</v>
      </c>
      <c r="F43" s="94" t="s">
        <v>235</v>
      </c>
      <c r="G43" s="74">
        <v>43609</v>
      </c>
      <c r="H43" s="74">
        <v>43616</v>
      </c>
      <c r="I43" s="74">
        <v>43637</v>
      </c>
      <c r="J43" s="74">
        <v>43643</v>
      </c>
      <c r="K43" s="88">
        <v>25</v>
      </c>
      <c r="L43" s="83" t="s">
        <v>23</v>
      </c>
    </row>
    <row r="44" spans="1:12" s="75" customFormat="1" ht="216.65" customHeight="1" x14ac:dyDescent="0.35">
      <c r="A44" s="83" t="s">
        <v>23</v>
      </c>
      <c r="B44" s="62"/>
      <c r="C44" s="16" t="s">
        <v>241</v>
      </c>
      <c r="D44" s="62" t="s">
        <v>16</v>
      </c>
      <c r="E44" s="62" t="s">
        <v>25</v>
      </c>
      <c r="F44" s="94" t="s">
        <v>242</v>
      </c>
      <c r="G44" s="73">
        <v>43630</v>
      </c>
      <c r="H44" s="73">
        <v>43637</v>
      </c>
      <c r="I44" s="73">
        <v>43658</v>
      </c>
      <c r="J44" s="74">
        <v>43664</v>
      </c>
      <c r="K44" s="88">
        <v>25</v>
      </c>
      <c r="L44" s="83" t="s">
        <v>23</v>
      </c>
    </row>
    <row r="45" spans="1:12" s="75" customFormat="1" ht="324.64999999999998" customHeight="1" x14ac:dyDescent="0.35">
      <c r="A45" s="83" t="s">
        <v>23</v>
      </c>
      <c r="B45" s="62"/>
      <c r="C45" s="16" t="s">
        <v>246</v>
      </c>
      <c r="D45" s="62" t="s">
        <v>16</v>
      </c>
      <c r="E45" s="62" t="s">
        <v>25</v>
      </c>
      <c r="F45" s="98" t="s">
        <v>352</v>
      </c>
      <c r="G45" s="73">
        <v>43644</v>
      </c>
      <c r="H45" s="73">
        <v>43651</v>
      </c>
      <c r="I45" s="73">
        <v>43672</v>
      </c>
      <c r="J45" s="74">
        <v>43678</v>
      </c>
      <c r="K45" s="88">
        <v>25</v>
      </c>
      <c r="L45" s="83" t="s">
        <v>23</v>
      </c>
    </row>
    <row r="46" spans="1:12" s="75" customFormat="1" ht="130.5" x14ac:dyDescent="0.35">
      <c r="A46" s="83" t="s">
        <v>106</v>
      </c>
      <c r="B46" s="62"/>
      <c r="C46" s="33" t="s">
        <v>407</v>
      </c>
      <c r="D46" s="62" t="s">
        <v>16</v>
      </c>
      <c r="E46" s="62" t="s">
        <v>781</v>
      </c>
      <c r="F46" s="94" t="s">
        <v>782</v>
      </c>
      <c r="G46" s="73">
        <v>43672</v>
      </c>
      <c r="H46" s="73">
        <v>43679</v>
      </c>
      <c r="I46" s="73">
        <v>43700</v>
      </c>
      <c r="J46" s="74">
        <v>43706</v>
      </c>
      <c r="K46" s="88">
        <v>10</v>
      </c>
      <c r="L46" s="83" t="s">
        <v>106</v>
      </c>
    </row>
    <row r="47" spans="1:12" s="75" customFormat="1" ht="116" x14ac:dyDescent="0.35">
      <c r="A47" s="83" t="s">
        <v>14</v>
      </c>
      <c r="B47" s="89"/>
      <c r="C47" s="16" t="s">
        <v>19</v>
      </c>
      <c r="D47" s="62" t="s">
        <v>20</v>
      </c>
      <c r="E47" s="62" t="s">
        <v>779</v>
      </c>
      <c r="F47" s="94" t="s">
        <v>780</v>
      </c>
      <c r="G47" s="74">
        <v>43679</v>
      </c>
      <c r="H47" s="74">
        <v>43686</v>
      </c>
      <c r="I47" s="74">
        <v>43707</v>
      </c>
      <c r="J47" s="74">
        <v>43713</v>
      </c>
      <c r="K47" s="88">
        <v>4</v>
      </c>
      <c r="L47" s="83" t="s">
        <v>14</v>
      </c>
    </row>
    <row r="48" spans="1:12" s="75" customFormat="1" ht="246" customHeight="1" x14ac:dyDescent="0.35">
      <c r="A48" s="83" t="s">
        <v>106</v>
      </c>
      <c r="B48" s="62"/>
      <c r="C48" s="33" t="s">
        <v>257</v>
      </c>
      <c r="D48" s="62" t="s">
        <v>124</v>
      </c>
      <c r="E48" s="62" t="s">
        <v>783</v>
      </c>
      <c r="F48" s="99" t="s">
        <v>784</v>
      </c>
      <c r="G48" s="73">
        <v>43700</v>
      </c>
      <c r="H48" s="73">
        <v>43707</v>
      </c>
      <c r="I48" s="73">
        <v>43728</v>
      </c>
      <c r="J48" s="74">
        <v>43734</v>
      </c>
      <c r="K48" s="88">
        <v>6</v>
      </c>
      <c r="L48" s="83" t="s">
        <v>106</v>
      </c>
    </row>
    <row r="49" spans="1:12" s="75" customFormat="1" ht="128.5" customHeight="1" x14ac:dyDescent="0.35">
      <c r="A49" s="83" t="s">
        <v>23</v>
      </c>
      <c r="B49" s="89"/>
      <c r="C49" s="16" t="s">
        <v>229</v>
      </c>
      <c r="D49" s="62" t="s">
        <v>16</v>
      </c>
      <c r="E49" s="62" t="s">
        <v>62</v>
      </c>
      <c r="F49" s="98" t="s">
        <v>230</v>
      </c>
      <c r="G49" s="74">
        <v>43707</v>
      </c>
      <c r="H49" s="74">
        <v>43714</v>
      </c>
      <c r="I49" s="74">
        <v>43735</v>
      </c>
      <c r="J49" s="74">
        <v>43741</v>
      </c>
      <c r="K49" s="88">
        <v>4</v>
      </c>
      <c r="L49" s="83" t="s">
        <v>23</v>
      </c>
    </row>
    <row r="50" spans="1:12" s="75" customFormat="1" ht="188.5" x14ac:dyDescent="0.35">
      <c r="A50" s="83" t="s">
        <v>23</v>
      </c>
      <c r="B50" s="89"/>
      <c r="C50" s="16" t="s">
        <v>241</v>
      </c>
      <c r="D50" s="62" t="s">
        <v>16</v>
      </c>
      <c r="E50" s="62" t="s">
        <v>25</v>
      </c>
      <c r="F50" s="98" t="s">
        <v>242</v>
      </c>
      <c r="G50" s="74">
        <v>43721</v>
      </c>
      <c r="H50" s="74">
        <v>43728</v>
      </c>
      <c r="I50" s="74">
        <v>43749</v>
      </c>
      <c r="J50" s="74">
        <v>43755</v>
      </c>
      <c r="K50" s="88">
        <v>25</v>
      </c>
      <c r="L50" s="83" t="s">
        <v>23</v>
      </c>
    </row>
    <row r="51" spans="1:12" s="75" customFormat="1" ht="295.39999999999998" customHeight="1" x14ac:dyDescent="0.35">
      <c r="A51" s="83" t="s">
        <v>23</v>
      </c>
      <c r="B51" s="89"/>
      <c r="C51" s="16" t="s">
        <v>246</v>
      </c>
      <c r="D51" s="62" t="s">
        <v>16</v>
      </c>
      <c r="E51" s="62" t="s">
        <v>25</v>
      </c>
      <c r="F51" s="98" t="s">
        <v>352</v>
      </c>
      <c r="G51" s="74">
        <v>43735</v>
      </c>
      <c r="H51" s="74">
        <v>43742</v>
      </c>
      <c r="I51" s="74">
        <v>43763</v>
      </c>
      <c r="J51" s="74">
        <v>43769</v>
      </c>
      <c r="K51" s="88">
        <v>25</v>
      </c>
      <c r="L51" s="83" t="s">
        <v>23</v>
      </c>
    </row>
    <row r="52" spans="1:12" s="75" customFormat="1" ht="116" x14ac:dyDescent="0.35">
      <c r="A52" s="83" t="s">
        <v>14</v>
      </c>
      <c r="B52" s="62"/>
      <c r="C52" s="16" t="s">
        <v>19</v>
      </c>
      <c r="D52" s="62" t="s">
        <v>20</v>
      </c>
      <c r="E52" s="62" t="s">
        <v>21</v>
      </c>
      <c r="F52" s="98" t="s">
        <v>780</v>
      </c>
      <c r="G52" s="73">
        <v>43763</v>
      </c>
      <c r="H52" s="73">
        <v>43770</v>
      </c>
      <c r="I52" s="73">
        <v>43791</v>
      </c>
      <c r="J52" s="74">
        <v>43797</v>
      </c>
      <c r="K52" s="88">
        <v>4</v>
      </c>
      <c r="L52" s="83" t="s">
        <v>14</v>
      </c>
    </row>
    <row r="53" spans="1:12" s="75" customFormat="1" ht="116" x14ac:dyDescent="0.35">
      <c r="A53" s="83" t="s">
        <v>106</v>
      </c>
      <c r="B53" s="62"/>
      <c r="C53" s="33" t="s">
        <v>420</v>
      </c>
      <c r="D53" s="62" t="s">
        <v>16</v>
      </c>
      <c r="E53" s="62" t="s">
        <v>781</v>
      </c>
      <c r="F53" s="98" t="s">
        <v>785</v>
      </c>
      <c r="G53" s="74">
        <v>43833</v>
      </c>
      <c r="H53" s="74">
        <v>43840</v>
      </c>
      <c r="I53" s="74">
        <v>43861</v>
      </c>
      <c r="J53" s="74">
        <v>43867</v>
      </c>
      <c r="K53" s="88">
        <v>10</v>
      </c>
      <c r="L53" s="83" t="s">
        <v>106</v>
      </c>
    </row>
    <row r="54" spans="1:12" s="75" customFormat="1" ht="116" x14ac:dyDescent="0.35">
      <c r="A54" s="83" t="s">
        <v>14</v>
      </c>
      <c r="B54" s="62"/>
      <c r="C54" s="16" t="s">
        <v>19</v>
      </c>
      <c r="D54" s="62" t="s">
        <v>20</v>
      </c>
      <c r="E54" s="62" t="s">
        <v>21</v>
      </c>
      <c r="F54" s="98" t="s">
        <v>780</v>
      </c>
      <c r="G54" s="73">
        <v>43868</v>
      </c>
      <c r="H54" s="73">
        <v>43875</v>
      </c>
      <c r="I54" s="73">
        <v>43896</v>
      </c>
      <c r="J54" s="74">
        <v>43902</v>
      </c>
      <c r="K54" s="88">
        <v>4</v>
      </c>
      <c r="L54" s="83" t="s">
        <v>14</v>
      </c>
    </row>
    <row r="55" spans="1:12" s="75" customFormat="1" ht="43.5" x14ac:dyDescent="0.35">
      <c r="A55" s="83" t="s">
        <v>14</v>
      </c>
      <c r="B55" s="62"/>
      <c r="C55" s="16" t="s">
        <v>291</v>
      </c>
      <c r="D55" s="62" t="s">
        <v>16</v>
      </c>
      <c r="E55" s="62" t="s">
        <v>17</v>
      </c>
      <c r="F55" s="98" t="s">
        <v>364</v>
      </c>
      <c r="G55" s="73">
        <v>43868</v>
      </c>
      <c r="H55" s="73">
        <v>43875</v>
      </c>
      <c r="I55" s="73">
        <v>43896</v>
      </c>
      <c r="J55" s="74">
        <v>43902</v>
      </c>
      <c r="K55" s="88">
        <v>25</v>
      </c>
      <c r="L55" s="83" t="s">
        <v>14</v>
      </c>
    </row>
    <row r="56" spans="1:12" s="75" customFormat="1" ht="101.5" x14ac:dyDescent="0.35">
      <c r="A56" s="83" t="s">
        <v>23</v>
      </c>
      <c r="B56" s="62"/>
      <c r="C56" s="16" t="s">
        <v>234</v>
      </c>
      <c r="D56" s="62" t="s">
        <v>124</v>
      </c>
      <c r="E56" s="62" t="s">
        <v>25</v>
      </c>
      <c r="F56" s="98" t="s">
        <v>235</v>
      </c>
      <c r="G56" s="73">
        <v>43875</v>
      </c>
      <c r="H56" s="73">
        <v>43882</v>
      </c>
      <c r="I56" s="73">
        <v>43903</v>
      </c>
      <c r="J56" s="74">
        <v>43909</v>
      </c>
      <c r="K56" s="88">
        <v>5</v>
      </c>
      <c r="L56" s="83" t="s">
        <v>23</v>
      </c>
    </row>
    <row r="57" spans="1:12" s="75" customFormat="1" ht="101.5" x14ac:dyDescent="0.35">
      <c r="A57" s="83" t="s">
        <v>106</v>
      </c>
      <c r="B57" s="62"/>
      <c r="C57" s="44" t="s">
        <v>425</v>
      </c>
      <c r="D57" s="62" t="s">
        <v>16</v>
      </c>
      <c r="E57" s="62" t="s">
        <v>779</v>
      </c>
      <c r="F57" s="98" t="s">
        <v>786</v>
      </c>
      <c r="G57" s="73">
        <v>43882</v>
      </c>
      <c r="H57" s="73">
        <v>43889</v>
      </c>
      <c r="I57" s="73">
        <v>43910</v>
      </c>
      <c r="J57" s="74">
        <v>43916</v>
      </c>
      <c r="K57" s="88">
        <v>6</v>
      </c>
      <c r="L57" s="83" t="s">
        <v>14</v>
      </c>
    </row>
    <row r="58" spans="1:12" s="75" customFormat="1" x14ac:dyDescent="0.35"/>
    <row r="59" spans="1:12" s="75" customFormat="1" x14ac:dyDescent="0.35"/>
    <row r="60" spans="1:12" ht="15" thickBot="1" x14ac:dyDescent="0.4">
      <c r="A60" s="54" t="s">
        <v>787</v>
      </c>
      <c r="L60" s="54" t="s">
        <v>787</v>
      </c>
    </row>
    <row r="61" spans="1:12" s="75" customFormat="1" ht="39.5" thickBot="1" x14ac:dyDescent="0.4">
      <c r="A61" s="50" t="s">
        <v>0</v>
      </c>
      <c r="B61" s="51" t="s">
        <v>1</v>
      </c>
      <c r="C61" s="51" t="s">
        <v>2</v>
      </c>
      <c r="D61" s="51" t="s">
        <v>3</v>
      </c>
      <c r="E61" s="51" t="s">
        <v>4</v>
      </c>
      <c r="F61" s="51" t="s">
        <v>5</v>
      </c>
      <c r="G61" s="52" t="s">
        <v>6</v>
      </c>
      <c r="H61" s="52" t="s">
        <v>7</v>
      </c>
      <c r="I61" s="52" t="s">
        <v>8</v>
      </c>
      <c r="J61" s="53" t="s">
        <v>9</v>
      </c>
      <c r="K61" s="76" t="s">
        <v>11</v>
      </c>
      <c r="L61" s="50" t="s">
        <v>0</v>
      </c>
    </row>
    <row r="62" spans="1:12" s="75" customFormat="1" ht="130.5" x14ac:dyDescent="0.35">
      <c r="A62" s="83" t="s">
        <v>55</v>
      </c>
      <c r="B62" s="62"/>
      <c r="C62" s="16" t="s">
        <v>198</v>
      </c>
      <c r="D62" s="62" t="s">
        <v>20</v>
      </c>
      <c r="E62" s="62" t="s">
        <v>17</v>
      </c>
      <c r="F62" s="62" t="s">
        <v>367</v>
      </c>
      <c r="G62" s="73">
        <v>43504</v>
      </c>
      <c r="H62" s="73">
        <v>43511</v>
      </c>
      <c r="I62" s="73">
        <v>43532</v>
      </c>
      <c r="J62" s="74">
        <v>43538</v>
      </c>
      <c r="K62" s="88">
        <v>3</v>
      </c>
      <c r="L62" s="83" t="s">
        <v>55</v>
      </c>
    </row>
    <row r="63" spans="1:12" s="75" customFormat="1" ht="145" x14ac:dyDescent="0.35">
      <c r="A63" s="83" t="s">
        <v>55</v>
      </c>
      <c r="B63" s="62"/>
      <c r="C63" s="16" t="s">
        <v>214</v>
      </c>
      <c r="D63" s="62" t="s">
        <v>368</v>
      </c>
      <c r="E63" s="62" t="s">
        <v>17</v>
      </c>
      <c r="F63" s="62" t="s">
        <v>369</v>
      </c>
      <c r="G63" s="73">
        <v>43560</v>
      </c>
      <c r="H63" s="73">
        <v>43567</v>
      </c>
      <c r="I63" s="73">
        <v>43588</v>
      </c>
      <c r="J63" s="74">
        <v>43594</v>
      </c>
      <c r="K63" s="88">
        <v>3</v>
      </c>
      <c r="L63" s="83" t="s">
        <v>55</v>
      </c>
    </row>
    <row r="64" spans="1:12" s="75" customFormat="1" ht="101.5" x14ac:dyDescent="0.35">
      <c r="A64" s="83" t="s">
        <v>55</v>
      </c>
      <c r="B64" s="62"/>
      <c r="C64" s="16" t="s">
        <v>217</v>
      </c>
      <c r="D64" s="62" t="s">
        <v>20</v>
      </c>
      <c r="E64" s="62" t="s">
        <v>370</v>
      </c>
      <c r="F64" s="62" t="s">
        <v>371</v>
      </c>
      <c r="G64" s="73">
        <v>43573</v>
      </c>
      <c r="H64" s="73">
        <v>43581</v>
      </c>
      <c r="I64" s="73">
        <v>43602</v>
      </c>
      <c r="J64" s="74">
        <v>43608</v>
      </c>
      <c r="K64" s="88">
        <v>3</v>
      </c>
      <c r="L64" s="83" t="s">
        <v>55</v>
      </c>
    </row>
    <row r="65" spans="1:12" s="75" customFormat="1" ht="145" x14ac:dyDescent="0.35">
      <c r="A65" s="83" t="s">
        <v>55</v>
      </c>
      <c r="B65" s="62"/>
      <c r="C65" s="16" t="s">
        <v>218</v>
      </c>
      <c r="D65" s="62" t="s">
        <v>20</v>
      </c>
      <c r="E65" s="62" t="s">
        <v>17</v>
      </c>
      <c r="F65" s="62" t="s">
        <v>219</v>
      </c>
      <c r="G65" s="73">
        <v>43573</v>
      </c>
      <c r="H65" s="73">
        <v>43581</v>
      </c>
      <c r="I65" s="73">
        <v>43602</v>
      </c>
      <c r="J65" s="74">
        <v>43608</v>
      </c>
      <c r="K65" s="88">
        <v>3</v>
      </c>
      <c r="L65" s="83" t="s">
        <v>55</v>
      </c>
    </row>
    <row r="66" spans="1:12" s="75" customFormat="1" ht="116" x14ac:dyDescent="0.35">
      <c r="A66" s="83" t="s">
        <v>55</v>
      </c>
      <c r="B66" s="62"/>
      <c r="C66" s="16" t="s">
        <v>228</v>
      </c>
      <c r="D66" s="62" t="s">
        <v>20</v>
      </c>
      <c r="E66" s="62" t="s">
        <v>370</v>
      </c>
      <c r="F66" s="62" t="s">
        <v>372</v>
      </c>
      <c r="G66" s="73">
        <v>43588</v>
      </c>
      <c r="H66" s="73">
        <v>43595</v>
      </c>
      <c r="I66" s="73">
        <v>43616</v>
      </c>
      <c r="J66" s="74">
        <v>43622</v>
      </c>
      <c r="K66" s="88">
        <v>3</v>
      </c>
      <c r="L66" s="83" t="s">
        <v>55</v>
      </c>
    </row>
    <row r="67" spans="1:12" s="75" customFormat="1" ht="130.5" x14ac:dyDescent="0.35">
      <c r="A67" s="83" t="s">
        <v>55</v>
      </c>
      <c r="B67" s="62"/>
      <c r="C67" s="16" t="s">
        <v>240</v>
      </c>
      <c r="D67" s="62" t="s">
        <v>20</v>
      </c>
      <c r="E67" s="62" t="s">
        <v>17</v>
      </c>
      <c r="F67" s="62" t="s">
        <v>373</v>
      </c>
      <c r="G67" s="74">
        <v>43623</v>
      </c>
      <c r="H67" s="74">
        <v>43630</v>
      </c>
      <c r="I67" s="74">
        <v>43651</v>
      </c>
      <c r="J67" s="74">
        <v>43657</v>
      </c>
      <c r="K67" s="88">
        <v>3</v>
      </c>
      <c r="L67" s="83" t="s">
        <v>55</v>
      </c>
    </row>
    <row r="68" spans="1:12" s="75" customFormat="1" ht="159.5" x14ac:dyDescent="0.35">
      <c r="A68" s="83" t="s">
        <v>55</v>
      </c>
      <c r="B68" s="62"/>
      <c r="C68" s="16" t="s">
        <v>247</v>
      </c>
      <c r="D68" s="62" t="s">
        <v>368</v>
      </c>
      <c r="E68" s="62" t="s">
        <v>17</v>
      </c>
      <c r="F68" s="62" t="s">
        <v>374</v>
      </c>
      <c r="G68" s="73">
        <v>43658</v>
      </c>
      <c r="H68" s="73">
        <v>43665</v>
      </c>
      <c r="I68" s="73">
        <v>43686</v>
      </c>
      <c r="J68" s="74">
        <v>43692</v>
      </c>
      <c r="K68" s="88">
        <v>3</v>
      </c>
      <c r="L68" s="83" t="s">
        <v>55</v>
      </c>
    </row>
    <row r="69" spans="1:12" s="75" customFormat="1" ht="217.5" x14ac:dyDescent="0.35">
      <c r="A69" s="83" t="s">
        <v>250</v>
      </c>
      <c r="B69" s="62"/>
      <c r="C69" s="16" t="s">
        <v>123</v>
      </c>
      <c r="D69" s="62" t="s">
        <v>16</v>
      </c>
      <c r="E69" s="62" t="s">
        <v>251</v>
      </c>
      <c r="F69" s="62" t="s">
        <v>357</v>
      </c>
      <c r="G69" s="74">
        <v>43679</v>
      </c>
      <c r="H69" s="74">
        <v>43686</v>
      </c>
      <c r="I69" s="74">
        <v>43707</v>
      </c>
      <c r="J69" s="74">
        <v>43713</v>
      </c>
      <c r="K69" s="88">
        <v>25</v>
      </c>
      <c r="L69" s="83" t="s">
        <v>250</v>
      </c>
    </row>
    <row r="70" spans="1:12" s="75" customFormat="1" ht="130.5" x14ac:dyDescent="0.35">
      <c r="A70" s="83" t="s">
        <v>250</v>
      </c>
      <c r="B70" s="62"/>
      <c r="C70" s="16" t="s">
        <v>127</v>
      </c>
      <c r="D70" s="62" t="s">
        <v>16</v>
      </c>
      <c r="E70" s="62" t="s">
        <v>252</v>
      </c>
      <c r="F70" s="62" t="s">
        <v>788</v>
      </c>
      <c r="G70" s="74">
        <v>43679</v>
      </c>
      <c r="H70" s="74">
        <v>43686</v>
      </c>
      <c r="I70" s="74">
        <v>43707</v>
      </c>
      <c r="J70" s="74">
        <v>43713</v>
      </c>
      <c r="K70" s="88">
        <v>25</v>
      </c>
      <c r="L70" s="83" t="s">
        <v>250</v>
      </c>
    </row>
    <row r="71" spans="1:12" s="75" customFormat="1" ht="116" x14ac:dyDescent="0.35">
      <c r="A71" s="83" t="s">
        <v>55</v>
      </c>
      <c r="B71" s="62"/>
      <c r="C71" s="16" t="s">
        <v>253</v>
      </c>
      <c r="D71" s="62" t="s">
        <v>20</v>
      </c>
      <c r="E71" s="62" t="s">
        <v>17</v>
      </c>
      <c r="F71" s="62" t="s">
        <v>375</v>
      </c>
      <c r="G71" s="73">
        <v>43686</v>
      </c>
      <c r="H71" s="73">
        <v>43693</v>
      </c>
      <c r="I71" s="73">
        <v>43714</v>
      </c>
      <c r="J71" s="74">
        <v>43720</v>
      </c>
      <c r="K71" s="88">
        <v>3</v>
      </c>
      <c r="L71" s="83" t="s">
        <v>55</v>
      </c>
    </row>
    <row r="72" spans="1:12" s="75" customFormat="1" ht="43.5" x14ac:dyDescent="0.35">
      <c r="A72" s="83" t="s">
        <v>55</v>
      </c>
      <c r="B72" s="89"/>
      <c r="C72" s="16" t="s">
        <v>151</v>
      </c>
      <c r="D72" s="62" t="s">
        <v>16</v>
      </c>
      <c r="E72" s="62" t="s">
        <v>370</v>
      </c>
      <c r="F72" s="62" t="s">
        <v>376</v>
      </c>
      <c r="G72" s="73">
        <v>43728</v>
      </c>
      <c r="H72" s="73">
        <v>43735</v>
      </c>
      <c r="I72" s="73">
        <v>43756</v>
      </c>
      <c r="J72" s="74">
        <v>43762</v>
      </c>
      <c r="K72" s="88">
        <v>3</v>
      </c>
      <c r="L72" s="83" t="s">
        <v>55</v>
      </c>
    </row>
    <row r="73" spans="1:12" s="75" customFormat="1" ht="188.5" x14ac:dyDescent="0.35">
      <c r="A73" s="83" t="s">
        <v>55</v>
      </c>
      <c r="B73" s="89"/>
      <c r="C73" s="16" t="s">
        <v>260</v>
      </c>
      <c r="D73" s="62" t="s">
        <v>368</v>
      </c>
      <c r="E73" s="62" t="s">
        <v>17</v>
      </c>
      <c r="F73" s="62" t="s">
        <v>378</v>
      </c>
      <c r="G73" s="74">
        <v>43749</v>
      </c>
      <c r="H73" s="74">
        <v>43756</v>
      </c>
      <c r="I73" s="74">
        <v>43777</v>
      </c>
      <c r="J73" s="74">
        <v>43783</v>
      </c>
      <c r="K73" s="88">
        <v>3</v>
      </c>
      <c r="L73" s="83" t="s">
        <v>55</v>
      </c>
    </row>
    <row r="74" spans="1:12" s="75" customFormat="1" ht="101.5" x14ac:dyDescent="0.35">
      <c r="A74" s="83" t="s">
        <v>55</v>
      </c>
      <c r="B74" s="62"/>
      <c r="C74" s="16" t="s">
        <v>217</v>
      </c>
      <c r="D74" s="62" t="s">
        <v>20</v>
      </c>
      <c r="E74" s="62" t="s">
        <v>370</v>
      </c>
      <c r="F74" s="62" t="s">
        <v>371</v>
      </c>
      <c r="G74" s="73">
        <v>43756</v>
      </c>
      <c r="H74" s="73">
        <v>43763</v>
      </c>
      <c r="I74" s="73">
        <v>43784</v>
      </c>
      <c r="J74" s="74">
        <v>43790</v>
      </c>
      <c r="K74" s="88">
        <v>3</v>
      </c>
      <c r="L74" s="83" t="s">
        <v>55</v>
      </c>
    </row>
    <row r="75" spans="1:12" s="75" customFormat="1" ht="145" x14ac:dyDescent="0.35">
      <c r="A75" s="83" t="s">
        <v>55</v>
      </c>
      <c r="B75" s="89"/>
      <c r="C75" s="16" t="s">
        <v>273</v>
      </c>
      <c r="D75" s="62" t="s">
        <v>20</v>
      </c>
      <c r="E75" s="62" t="s">
        <v>17</v>
      </c>
      <c r="F75" s="62" t="s">
        <v>380</v>
      </c>
      <c r="G75" s="74">
        <v>43805</v>
      </c>
      <c r="H75" s="74">
        <v>43812</v>
      </c>
      <c r="I75" s="74">
        <v>43833</v>
      </c>
      <c r="J75" s="74">
        <v>43839</v>
      </c>
      <c r="K75" s="88">
        <v>3</v>
      </c>
      <c r="L75" s="83" t="s">
        <v>55</v>
      </c>
    </row>
    <row r="76" spans="1:12" s="75" customFormat="1" ht="116" x14ac:dyDescent="0.35">
      <c r="A76" s="83" t="s">
        <v>55</v>
      </c>
      <c r="B76" s="62"/>
      <c r="C76" s="16" t="s">
        <v>274</v>
      </c>
      <c r="D76" s="62" t="s">
        <v>20</v>
      </c>
      <c r="E76" s="62" t="s">
        <v>370</v>
      </c>
      <c r="F76" s="62" t="s">
        <v>377</v>
      </c>
      <c r="G76" s="73">
        <v>43812</v>
      </c>
      <c r="H76" s="73">
        <v>43819</v>
      </c>
      <c r="I76" s="73">
        <v>43840</v>
      </c>
      <c r="J76" s="74">
        <v>43846</v>
      </c>
      <c r="K76" s="88">
        <v>3</v>
      </c>
      <c r="L76" s="83" t="s">
        <v>55</v>
      </c>
    </row>
    <row r="77" spans="1:12" s="75" customFormat="1" ht="188.5" x14ac:dyDescent="0.35">
      <c r="A77" s="83" t="s">
        <v>55</v>
      </c>
      <c r="B77" s="89"/>
      <c r="C77" s="16" t="s">
        <v>284</v>
      </c>
      <c r="D77" s="62" t="s">
        <v>368</v>
      </c>
      <c r="E77" s="62" t="s">
        <v>17</v>
      </c>
      <c r="F77" s="62" t="s">
        <v>381</v>
      </c>
      <c r="G77" s="74">
        <v>43847</v>
      </c>
      <c r="H77" s="74">
        <v>43854</v>
      </c>
      <c r="I77" s="74">
        <v>43875</v>
      </c>
      <c r="J77" s="74">
        <v>43881</v>
      </c>
      <c r="K77" s="88">
        <v>3</v>
      </c>
      <c r="L77" s="83" t="s">
        <v>55</v>
      </c>
    </row>
    <row r="78" spans="1:12" s="75" customFormat="1" ht="116" x14ac:dyDescent="0.35">
      <c r="A78" s="83" t="s">
        <v>55</v>
      </c>
      <c r="B78" s="89"/>
      <c r="C78" s="16" t="s">
        <v>287</v>
      </c>
      <c r="D78" s="62" t="s">
        <v>368</v>
      </c>
      <c r="E78" s="62" t="s">
        <v>370</v>
      </c>
      <c r="F78" s="62" t="s">
        <v>383</v>
      </c>
      <c r="G78" s="74">
        <v>43861</v>
      </c>
      <c r="H78" s="74">
        <v>43868</v>
      </c>
      <c r="I78" s="74">
        <v>43889</v>
      </c>
      <c r="J78" s="74">
        <v>43895</v>
      </c>
      <c r="K78" s="88">
        <v>3</v>
      </c>
      <c r="L78" s="83" t="s">
        <v>55</v>
      </c>
    </row>
    <row r="79" spans="1:12" s="75" customFormat="1" ht="72.5" x14ac:dyDescent="0.35">
      <c r="A79" s="83" t="s">
        <v>55</v>
      </c>
      <c r="B79" s="62"/>
      <c r="C79" s="16" t="s">
        <v>421</v>
      </c>
      <c r="D79" s="62" t="s">
        <v>124</v>
      </c>
      <c r="E79" s="62" t="s">
        <v>17</v>
      </c>
      <c r="F79" s="96" t="s">
        <v>292</v>
      </c>
      <c r="G79" s="73">
        <v>43868</v>
      </c>
      <c r="H79" s="73">
        <v>43875</v>
      </c>
      <c r="I79" s="73">
        <v>43896</v>
      </c>
      <c r="J79" s="74">
        <v>43902</v>
      </c>
      <c r="K79" s="88">
        <v>25</v>
      </c>
      <c r="L79" s="83" t="s">
        <v>55</v>
      </c>
    </row>
  </sheetData>
  <autoFilter ref="A3:L34" xr:uid="{00000000-0009-0000-0000-000007000000}">
    <filterColumn colId="0">
      <filters>
        <filter val="All Wines"/>
        <filter val="European Wines"/>
      </filters>
    </filterColumn>
  </autoFilter>
  <customSheetViews>
    <customSheetView guid="{185A5CD5-3184-493D-8586-15BEEE1E3F5A}" scale="60" filter="1" showAutoFilter="1" state="hidden">
      <selection activeCell="C33" sqref="C33:F33"/>
      <pageMargins left="0" right="0" top="0" bottom="0" header="0" footer="0"/>
      <autoFilter ref="A3:L34" xr:uid="{9405E97B-3514-496B-B686-AA8B2ED92141}">
        <filterColumn colId="0">
          <filters>
            <filter val="All Wines"/>
            <filter val="European Wines"/>
          </filters>
        </filterColumn>
      </autoFilter>
    </customSheetView>
    <customSheetView guid="{73078B99-6B6B-4F3B-AEEA-5AC4F88B9E68}" scale="60" filter="1" showAutoFilter="1" state="hidden">
      <selection activeCell="C33" sqref="C33:F33"/>
      <pageMargins left="0" right="0" top="0" bottom="0" header="0" footer="0"/>
      <autoFilter ref="A3:L34" xr:uid="{42942DB9-D683-4098-ADF2-CC8080320FA8}">
        <filterColumn colId="0">
          <filters>
            <filter val="All Wines"/>
            <filter val="European Wines"/>
          </filters>
        </filterColumn>
      </autoFilter>
    </customSheetView>
    <customSheetView guid="{A419E118-27CE-453F-8E2E-57861CD2041E}" scale="60" filter="1" showAutoFilter="1" topLeftCell="A31">
      <selection activeCell="C53" sqref="C53"/>
      <pageMargins left="0" right="0" top="0" bottom="0" header="0" footer="0"/>
      <autoFilter ref="A37:L57" xr:uid="{B55BA333-32C3-4C64-938D-855EA28AF594}">
        <filterColumn colId="2">
          <filters>
            <filter val="Whisky Shop – Fall release"/>
            <filter val="Whisky Shop – Spring &amp; Summer release"/>
            <filter val="Whisky Shop – Winter Release"/>
          </filters>
        </filterColumn>
      </autoFilter>
    </customSheetView>
    <customSheetView guid="{22257EB2-3327-40FC-8113-145770006338}" scale="60" filter="1" showAutoFilter="1" topLeftCell="A13">
      <selection activeCell="C33" sqref="C33:F33"/>
      <pageMargins left="0" right="0" top="0" bottom="0" header="0" footer="0"/>
      <autoFilter ref="A3:L34" xr:uid="{7F0F2B83-0C6B-416C-BEAC-27F661A59D28}">
        <filterColumn colId="0">
          <filters>
            <filter val="All Wines"/>
            <filter val="European Wines"/>
          </filters>
        </filterColumn>
      </autoFilter>
    </customSheetView>
    <customSheetView guid="{5B3AED00-93DF-4FAB-9F3C-5DA9CBE9CC8B}" scale="60" filter="1" showAutoFilter="1" state="hidden">
      <selection activeCell="C33" sqref="C33:F33"/>
      <pageMargins left="0" right="0" top="0" bottom="0" header="0" footer="0"/>
      <autoFilter ref="A3:L34" xr:uid="{958B9E95-FD41-4D7E-AB55-2F3A0A460848}">
        <filterColumn colId="0">
          <filters>
            <filter val="All Wines"/>
            <filter val="European Wines"/>
          </filters>
        </filterColumn>
      </autoFilter>
    </customSheetView>
    <customSheetView guid="{A14B8E4B-3F8F-4606-8E44-39BB9FEA4A2E}" scale="60" topLeftCell="A67">
      <selection activeCell="E70" sqref="E70"/>
      <pageMargins left="0" right="0" top="0" bottom="0" header="0" footer="0"/>
    </customSheetView>
    <customSheetView guid="{D60E86EB-F5F3-43AC-A4F6-D4B3DC453DD2}" scale="60" filter="1" showAutoFilter="1" state="hidden">
      <selection activeCell="C33" sqref="C33:F33"/>
      <pageMargins left="0" right="0" top="0" bottom="0" header="0" footer="0"/>
      <autoFilter ref="A3:L34" xr:uid="{4E4B66DE-90CE-4213-A107-35C21F518E5F}">
        <filterColumn colId="0">
          <filters>
            <filter val="All Wines"/>
            <filter val="European Wines"/>
          </filters>
        </filterColumn>
      </autoFilter>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Normal="85" workbookViewId="0">
      <pane ySplit="2" topLeftCell="A3" activePane="bottomLeft" state="frozen"/>
      <selection pane="bottomLeft" sqref="A1:K3"/>
    </sheetView>
  </sheetViews>
  <sheetFormatPr defaultRowHeight="14.5" x14ac:dyDescent="0.35"/>
  <cols>
    <col min="1" max="1" width="18.54296875" customWidth="1"/>
    <col min="3" max="3" width="23.1796875" customWidth="1"/>
    <col min="4" max="4" width="11.81640625" customWidth="1"/>
    <col min="5" max="5" width="11.54296875" bestFit="1" customWidth="1"/>
    <col min="6" max="6" width="47.81640625" customWidth="1"/>
    <col min="7" max="7" width="12" customWidth="1"/>
    <col min="8" max="8" width="11.1796875" customWidth="1"/>
    <col min="9" max="9" width="10.1796875" customWidth="1"/>
    <col min="10" max="10" width="10.453125" customWidth="1"/>
    <col min="11" max="11" width="8.81640625" style="78"/>
  </cols>
  <sheetData>
    <row r="1" spans="1:11" ht="15" thickBot="1" x14ac:dyDescent="0.4">
      <c r="A1" s="54" t="s">
        <v>197</v>
      </c>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ht="174" x14ac:dyDescent="0.35">
      <c r="A3" s="81" t="str">
        <f>VLOOKUP(C3,'2018-19 Needs Trade Grid'!$C:$L,10,0)</f>
        <v>Beer &amp; Cider</v>
      </c>
      <c r="B3" s="63"/>
      <c r="C3" s="16" t="s">
        <v>198</v>
      </c>
      <c r="D3" s="62" t="str">
        <f>VLOOKUP($C3,'2018-19 Needs Trade Grid'!$C:$F,2,0)</f>
        <v>Canada (Ontario)</v>
      </c>
      <c r="E3" s="62" t="str">
        <f>VLOOKUP($C3,'2018-19 Needs Trade Grid'!$C:$F,3,0)</f>
        <v>Various</v>
      </c>
      <c r="F3" s="62"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66">
        <v>43525</v>
      </c>
      <c r="H3" s="66">
        <v>43532</v>
      </c>
      <c r="I3" s="66">
        <v>43553</v>
      </c>
      <c r="J3" s="65">
        <v>43559</v>
      </c>
      <c r="K3" s="77">
        <f>VLOOKUP(C3,'2018-19 Needs Trade Grid'!$C:$L,9,0)</f>
        <v>3</v>
      </c>
    </row>
    <row r="4" spans="1:11" ht="40.5" customHeight="1" x14ac:dyDescent="0.35">
      <c r="A4" s="81" t="s">
        <v>48</v>
      </c>
      <c r="B4" s="63"/>
      <c r="C4" s="16" t="s">
        <v>199</v>
      </c>
      <c r="D4" s="62" t="s">
        <v>200</v>
      </c>
      <c r="E4" s="62" t="s">
        <v>201</v>
      </c>
      <c r="F4" s="62" t="s">
        <v>202</v>
      </c>
      <c r="G4" s="66">
        <v>43532</v>
      </c>
      <c r="H4" s="66">
        <v>43539</v>
      </c>
      <c r="I4" s="66">
        <v>43560</v>
      </c>
      <c r="J4" s="65">
        <v>43566</v>
      </c>
      <c r="K4" s="77">
        <v>6</v>
      </c>
    </row>
    <row r="5" spans="1:11" ht="80.5" customHeight="1" x14ac:dyDescent="0.35">
      <c r="A5" s="81" t="s">
        <v>27</v>
      </c>
      <c r="B5" s="64"/>
      <c r="C5" s="16" t="s">
        <v>203</v>
      </c>
      <c r="D5" s="62" t="s">
        <v>16</v>
      </c>
      <c r="E5" s="62" t="s">
        <v>204</v>
      </c>
      <c r="F5" s="62" t="s">
        <v>205</v>
      </c>
      <c r="G5" s="65">
        <v>43539</v>
      </c>
      <c r="H5" s="65">
        <v>43546</v>
      </c>
      <c r="I5" s="65">
        <v>43567</v>
      </c>
      <c r="J5" s="65">
        <v>43573</v>
      </c>
      <c r="K5" s="77">
        <v>10</v>
      </c>
    </row>
    <row r="6" spans="1:11" ht="144.75" customHeight="1" x14ac:dyDescent="0.35">
      <c r="A6" s="81" t="s">
        <v>38</v>
      </c>
      <c r="B6" s="63"/>
      <c r="C6" s="16" t="s">
        <v>206</v>
      </c>
      <c r="D6" s="62" t="s">
        <v>65</v>
      </c>
      <c r="E6" s="62" t="s">
        <v>207</v>
      </c>
      <c r="F6" s="62" t="s">
        <v>208</v>
      </c>
      <c r="G6" s="66">
        <v>43546</v>
      </c>
      <c r="H6" s="66">
        <v>43553</v>
      </c>
      <c r="I6" s="66">
        <v>43574</v>
      </c>
      <c r="J6" s="65">
        <v>43580</v>
      </c>
      <c r="K6" s="77">
        <v>10</v>
      </c>
    </row>
    <row r="7" spans="1:11" ht="66.75" customHeight="1" x14ac:dyDescent="0.35">
      <c r="A7" s="81" t="str">
        <f>VLOOKUP(C7,'2018-19 Needs Trade Grid'!$C:$L,10,0)</f>
        <v>Ontario Wines</v>
      </c>
      <c r="B7" s="64"/>
      <c r="C7" s="16" t="s">
        <v>209</v>
      </c>
      <c r="D7" s="62" t="str">
        <f>VLOOKUP($C7,'2018-19 Needs Trade Grid'!$C:$F,2,0)</f>
        <v>Canada (Ontario)</v>
      </c>
      <c r="E7" s="62" t="str">
        <f>VLOOKUP($C7,'2018-19 Needs Trade Grid'!$C:$F,3,0)</f>
        <v>Various</v>
      </c>
      <c r="F7" s="62" t="str">
        <f>VLOOKUP($C7,'2018-19 Needs Trade Grid'!$C:$F,4,0)</f>
        <v xml:space="preserve">Obtain permission of category/product manager before submitting to ad hoc tenders. For wines not covered in other product calls within this needs letter. </v>
      </c>
      <c r="G7" s="65">
        <v>43553</v>
      </c>
      <c r="H7" s="65">
        <v>43560</v>
      </c>
      <c r="I7" s="65">
        <v>43581</v>
      </c>
      <c r="J7" s="65">
        <v>43587</v>
      </c>
      <c r="K7" s="77">
        <f>VLOOKUP(C7,'2018-19 Needs Trade Grid'!$C:$L,9,0)</f>
        <v>25</v>
      </c>
    </row>
    <row r="8" spans="1:11" ht="74.25" customHeight="1" x14ac:dyDescent="0.35">
      <c r="A8" s="81" t="str">
        <f>VLOOKUP(C8,'2018-19 Needs Trade Grid'!$C:$L,10,0)</f>
        <v>European Wines</v>
      </c>
      <c r="B8" s="64"/>
      <c r="C8" s="16" t="s">
        <v>210</v>
      </c>
      <c r="D8" s="62" t="str">
        <f>VLOOKUP($C8,'2018-19 Needs Trade Grid'!$C:$F,2,0)</f>
        <v>All EW Countries</v>
      </c>
      <c r="E8" s="62" t="str">
        <f>VLOOKUP($C8,'2018-19 Needs Trade Grid'!$C:$F,3,0)</f>
        <v>Various</v>
      </c>
      <c r="F8" s="62"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65">
        <v>43553</v>
      </c>
      <c r="H8" s="65">
        <v>43560</v>
      </c>
      <c r="I8" s="65">
        <v>43581</v>
      </c>
      <c r="J8" s="65">
        <v>43587</v>
      </c>
      <c r="K8" s="77">
        <f>VLOOKUP(C8,'2018-19 Needs Trade Grid'!$C:$L,9,0)</f>
        <v>25</v>
      </c>
    </row>
    <row r="9" spans="1:11" ht="89.25" customHeight="1" x14ac:dyDescent="0.35">
      <c r="A9" s="81" t="str">
        <f>VLOOKUP(C9,'2018-19 Needs Trade Grid'!$C:$L,10,0)</f>
        <v>New World Wines</v>
      </c>
      <c r="B9" s="64"/>
      <c r="C9" s="16" t="s">
        <v>211</v>
      </c>
      <c r="D9" s="62" t="str">
        <f>VLOOKUP($C9,'2018-19 Needs Trade Grid'!$C:$F,2,0)</f>
        <v>All NW Countries</v>
      </c>
      <c r="E9" s="62" t="str">
        <f>VLOOKUP($C9,'2018-19 Needs Trade Grid'!$C:$F,3,0)</f>
        <v>Various</v>
      </c>
      <c r="F9" s="62"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65">
        <v>43553</v>
      </c>
      <c r="H9" s="65">
        <v>43560</v>
      </c>
      <c r="I9" s="65">
        <v>43581</v>
      </c>
      <c r="J9" s="65">
        <v>43587</v>
      </c>
      <c r="K9" s="77">
        <f>VLOOKUP(C9,'2018-19 Needs Trade Grid'!$C:$L,9,0)</f>
        <v>25</v>
      </c>
    </row>
    <row r="10" spans="1:11" ht="114" customHeight="1" x14ac:dyDescent="0.35">
      <c r="A10" s="81" t="str">
        <f>VLOOKUP(C10,'2018-19 Needs Trade Grid'!$C:$L,10,0)</f>
        <v>All Wines</v>
      </c>
      <c r="B10" s="63"/>
      <c r="C10" s="16" t="s">
        <v>212</v>
      </c>
      <c r="D10" s="62" t="str">
        <f>VLOOKUP($C10,'2018-19 Needs Trade Grid'!$C:$F,2,0)</f>
        <v>All Countries</v>
      </c>
      <c r="E10" s="62" t="str">
        <f>VLOOKUP($C10,'2018-19 Needs Trade Grid'!$C:$F,3,0)</f>
        <v>$10.95 - $15.95</v>
      </c>
      <c r="F10" s="62"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65">
        <v>43553</v>
      </c>
      <c r="H10" s="65">
        <v>43560</v>
      </c>
      <c r="I10" s="65">
        <v>43581</v>
      </c>
      <c r="J10" s="65">
        <v>43587</v>
      </c>
      <c r="K10" s="77">
        <f>VLOOKUP(C10,'2018-19 Needs Trade Grid'!$C:$L,9,0)</f>
        <v>5</v>
      </c>
    </row>
    <row r="11" spans="1:11" ht="50.25" customHeight="1" x14ac:dyDescent="0.35">
      <c r="A11" s="81" t="str">
        <f>VLOOKUP(C11,'2018-19 Needs Trade Grid'!$C:$L,10,0)</f>
        <v>Spirits</v>
      </c>
      <c r="B11" s="109"/>
      <c r="C11" s="16" t="s">
        <v>213</v>
      </c>
      <c r="D11" s="62" t="str">
        <f>VLOOKUP($C11,'2018-19 Needs Trade Grid'!$C:$F,2,0)</f>
        <v>All Countries</v>
      </c>
      <c r="E11" s="62" t="str">
        <f>VLOOKUP($C11,'2018-19 Needs Trade Grid'!$C:$F,3,0)</f>
        <v>Various</v>
      </c>
      <c r="F11" s="62"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66">
        <v>43560</v>
      </c>
      <c r="H11" s="66">
        <v>43567</v>
      </c>
      <c r="I11" s="66">
        <v>43588</v>
      </c>
      <c r="J11" s="65">
        <v>43594</v>
      </c>
      <c r="K11" s="77">
        <f>VLOOKUP(C11,'2018-19 Needs Trade Grid'!$C:$L,9,0)</f>
        <v>10</v>
      </c>
    </row>
    <row r="12" spans="1:11" ht="50.25" customHeight="1" x14ac:dyDescent="0.35">
      <c r="A12" s="81" t="str">
        <f>VLOOKUP(C12,'2018-19 Needs Trade Grid'!$C:$L,10,0)</f>
        <v>Beer &amp; Cider</v>
      </c>
      <c r="B12" s="63"/>
      <c r="C12" s="16" t="s">
        <v>214</v>
      </c>
      <c r="D12" s="62" t="str">
        <f>VLOOKUP($C12,'2018-19 Needs Trade Grid'!$C:$F,2,0)</f>
        <v>All Countries (excluding Ontario Craft Beer)</v>
      </c>
      <c r="E12" s="62" t="str">
        <f>VLOOKUP($C12,'2018-19 Needs Trade Grid'!$C:$F,3,0)</f>
        <v>Various</v>
      </c>
      <c r="F12" s="62"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66">
        <v>43560</v>
      </c>
      <c r="H12" s="66">
        <v>43567</v>
      </c>
      <c r="I12" s="66">
        <v>43588</v>
      </c>
      <c r="J12" s="65">
        <v>43594</v>
      </c>
      <c r="K12" s="77">
        <f>VLOOKUP(C12,'2018-19 Needs Trade Grid'!$C:$L,9,0)</f>
        <v>3</v>
      </c>
    </row>
    <row r="13" spans="1:11" ht="50.25" customHeight="1" x14ac:dyDescent="0.35">
      <c r="A13" s="81" t="str">
        <f>VLOOKUP(C13,'2018-19 Needs Trade Grid'!$C:$L,10,0)</f>
        <v>Brown spirits</v>
      </c>
      <c r="B13" s="108"/>
      <c r="C13" s="33" t="s">
        <v>215</v>
      </c>
      <c r="D13" s="62" t="str">
        <f>VLOOKUP($C13,'2018-19 Needs Trade Grid'!$C:$F,2,0)</f>
        <v>All Countries</v>
      </c>
      <c r="E13" s="62" t="str">
        <f>VLOOKUP($C13,'2018-19 Needs Trade Grid'!$C:$F,3,0)</f>
        <v>$39.95 - $300 +</v>
      </c>
      <c r="F13" s="62" t="s">
        <v>216</v>
      </c>
      <c r="G13" s="65">
        <v>43567</v>
      </c>
      <c r="H13" s="65">
        <v>43574</v>
      </c>
      <c r="I13" s="65">
        <v>43595</v>
      </c>
      <c r="J13" s="65">
        <v>43601</v>
      </c>
      <c r="K13" s="77">
        <f>VLOOKUP(C13,'2018-19 Needs Trade Grid'!$C:$L,9,0)</f>
        <v>10</v>
      </c>
    </row>
    <row r="14" spans="1:11" ht="66.75" customHeight="1" x14ac:dyDescent="0.35">
      <c r="A14" s="81" t="str">
        <f>VLOOKUP(C14,'2018-19 Needs Trade Grid'!$C:$L,10,0)</f>
        <v>Beer &amp; Cider</v>
      </c>
      <c r="B14" s="63"/>
      <c r="C14" s="16" t="s">
        <v>217</v>
      </c>
      <c r="D14" s="62" t="str">
        <f>VLOOKUP($C14,'2018-19 Needs Trade Grid'!$C:$F,2,0)</f>
        <v>Canada (Ontario)</v>
      </c>
      <c r="E14" s="62" t="str">
        <f>VLOOKUP($C14,'2018-19 Needs Trade Grid'!$C:$F,3,0)</f>
        <v>Competitive With Current Assortment</v>
      </c>
      <c r="F14" s="62"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66">
        <v>43573</v>
      </c>
      <c r="H14" s="66">
        <v>43581</v>
      </c>
      <c r="I14" s="66">
        <v>43602</v>
      </c>
      <c r="J14" s="65">
        <v>43608</v>
      </c>
      <c r="K14" s="77">
        <f>VLOOKUP(C14,'2018-19 Needs Trade Grid'!$C:$L,9,0)</f>
        <v>3</v>
      </c>
    </row>
    <row r="15" spans="1:11" ht="66.75" customHeight="1" x14ac:dyDescent="0.35">
      <c r="A15" s="81" t="s">
        <v>55</v>
      </c>
      <c r="B15" s="63"/>
      <c r="C15" s="16" t="s">
        <v>218</v>
      </c>
      <c r="D15" s="62" t="s">
        <v>20</v>
      </c>
      <c r="E15" s="62" t="s">
        <v>17</v>
      </c>
      <c r="F15" s="62" t="s">
        <v>219</v>
      </c>
      <c r="G15" s="66">
        <v>43573</v>
      </c>
      <c r="H15" s="66">
        <v>43581</v>
      </c>
      <c r="I15" s="66">
        <v>43602</v>
      </c>
      <c r="J15" s="65">
        <v>43608</v>
      </c>
      <c r="K15" s="77">
        <v>3</v>
      </c>
    </row>
    <row r="16" spans="1:11" ht="50.25" customHeight="1" x14ac:dyDescent="0.35">
      <c r="A16" s="81" t="s">
        <v>220</v>
      </c>
      <c r="B16" s="63"/>
      <c r="C16" s="16" t="s">
        <v>221</v>
      </c>
      <c r="D16" s="62" t="s">
        <v>222</v>
      </c>
      <c r="E16" s="62" t="s">
        <v>223</v>
      </c>
      <c r="F16" s="62" t="s">
        <v>224</v>
      </c>
      <c r="G16" s="65">
        <v>43573</v>
      </c>
      <c r="H16" s="66">
        <v>43581</v>
      </c>
      <c r="I16" s="66">
        <v>43602</v>
      </c>
      <c r="J16" s="65">
        <v>43608</v>
      </c>
      <c r="K16" s="77">
        <v>6</v>
      </c>
    </row>
    <row r="17" spans="1:11" ht="50.25" customHeight="1" x14ac:dyDescent="0.35">
      <c r="A17" s="81" t="s">
        <v>48</v>
      </c>
      <c r="B17" s="64"/>
      <c r="C17" s="16" t="s">
        <v>225</v>
      </c>
      <c r="D17" s="62" t="s">
        <v>226</v>
      </c>
      <c r="E17" s="62" t="s">
        <v>120</v>
      </c>
      <c r="F17" s="62" t="s">
        <v>227</v>
      </c>
      <c r="G17" s="65">
        <v>43581</v>
      </c>
      <c r="H17" s="65">
        <v>43588</v>
      </c>
      <c r="I17" s="65">
        <v>43609</v>
      </c>
      <c r="J17" s="65">
        <v>43615</v>
      </c>
      <c r="K17" s="77">
        <v>5</v>
      </c>
    </row>
    <row r="18" spans="1:11" ht="50.25" customHeight="1" x14ac:dyDescent="0.35">
      <c r="A18" s="81" t="str">
        <f>VLOOKUP(C18,'2018-19 Needs Trade Grid'!$C:$L,10,0)</f>
        <v>Beer &amp; Cider</v>
      </c>
      <c r="B18" s="63"/>
      <c r="C18" s="16" t="s">
        <v>228</v>
      </c>
      <c r="D18" s="62" t="str">
        <f>VLOOKUP($C18,'2018-19 Needs Trade Grid'!$C:$F,2,0)</f>
        <v>Canada (Ontario)</v>
      </c>
      <c r="E18" s="62" t="str">
        <f>VLOOKUP($C18,'2018-19 Needs Trade Grid'!$C:$F,3,0)</f>
        <v>Competitive With Current Assortment</v>
      </c>
      <c r="F18" s="62"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66">
        <v>43588</v>
      </c>
      <c r="H18" s="66">
        <v>43595</v>
      </c>
      <c r="I18" s="66">
        <v>43616</v>
      </c>
      <c r="J18" s="65">
        <v>43622</v>
      </c>
      <c r="K18" s="77">
        <f>VLOOKUP(C18,'2018-19 Needs Trade Grid'!$C:$L,9,0)</f>
        <v>3</v>
      </c>
    </row>
    <row r="19" spans="1:11" ht="50.25" customHeight="1" x14ac:dyDescent="0.35">
      <c r="A19" s="81" t="str">
        <f>VLOOKUP(C19,'2018-19 Needs Trade Grid'!$C:$L,10,0)</f>
        <v>Spirits</v>
      </c>
      <c r="B19" s="109"/>
      <c r="C19" s="16" t="s">
        <v>19</v>
      </c>
      <c r="D19" s="62" t="str">
        <f>VLOOKUP($C19,'2018-19 Needs Trade Grid'!$C:$F,2,0)</f>
        <v>Canada (Ontario)</v>
      </c>
      <c r="E19" s="62">
        <f>VLOOKUP($C19,'2018-19 Needs Trade Grid'!$C:$F,3,0)</f>
        <v>27.75</v>
      </c>
      <c r="F19" s="62"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66">
        <v>43588</v>
      </c>
      <c r="H19" s="66">
        <v>43595</v>
      </c>
      <c r="I19" s="66">
        <v>43616</v>
      </c>
      <c r="J19" s="65">
        <v>43622</v>
      </c>
      <c r="K19" s="77">
        <f>VLOOKUP(C19,'2018-19 Needs Trade Grid'!$C:$L,9,0)</f>
        <v>4</v>
      </c>
    </row>
    <row r="20" spans="1:11" ht="50.25" customHeight="1" x14ac:dyDescent="0.35">
      <c r="A20" s="81" t="s">
        <v>23</v>
      </c>
      <c r="B20" s="64"/>
      <c r="C20" s="16" t="s">
        <v>229</v>
      </c>
      <c r="D20" s="62" t="s">
        <v>16</v>
      </c>
      <c r="E20" s="62" t="s">
        <v>62</v>
      </c>
      <c r="F20" s="62" t="s">
        <v>230</v>
      </c>
      <c r="G20" s="65">
        <v>43595</v>
      </c>
      <c r="H20" s="65">
        <v>43602</v>
      </c>
      <c r="I20" s="65">
        <v>43623</v>
      </c>
      <c r="J20" s="65">
        <v>43629</v>
      </c>
      <c r="K20" s="77">
        <f>VLOOKUP(C20,'2018-19 Needs Trade Grid'!$C:$L,9,0)</f>
        <v>4</v>
      </c>
    </row>
    <row r="21" spans="1:11" ht="50.25" customHeight="1" x14ac:dyDescent="0.35">
      <c r="A21" s="81" t="s">
        <v>38</v>
      </c>
      <c r="B21" s="64"/>
      <c r="C21" s="16" t="s">
        <v>231</v>
      </c>
      <c r="D21" s="62" t="s">
        <v>114</v>
      </c>
      <c r="E21" s="62" t="s">
        <v>232</v>
      </c>
      <c r="F21" s="62" t="s">
        <v>233</v>
      </c>
      <c r="G21" s="66">
        <v>43602</v>
      </c>
      <c r="H21" s="66">
        <v>43609</v>
      </c>
      <c r="I21" s="66">
        <v>43630</v>
      </c>
      <c r="J21" s="65">
        <v>43636</v>
      </c>
      <c r="K21" s="77">
        <v>5</v>
      </c>
    </row>
    <row r="22" spans="1:11" ht="50.25" customHeight="1" x14ac:dyDescent="0.35">
      <c r="A22" s="81" t="s">
        <v>23</v>
      </c>
      <c r="B22" s="64"/>
      <c r="C22" s="16" t="s">
        <v>234</v>
      </c>
      <c r="D22" s="62" t="s">
        <v>16</v>
      </c>
      <c r="E22" s="62" t="s">
        <v>25</v>
      </c>
      <c r="F22" s="62" t="s">
        <v>235</v>
      </c>
      <c r="G22" s="65">
        <v>43609</v>
      </c>
      <c r="H22" s="65">
        <v>43616</v>
      </c>
      <c r="I22" s="65">
        <v>43637</v>
      </c>
      <c r="J22" s="65">
        <v>43643</v>
      </c>
      <c r="K22" s="77">
        <v>25</v>
      </c>
    </row>
    <row r="23" spans="1:11" ht="162" customHeight="1" x14ac:dyDescent="0.35">
      <c r="A23" s="81" t="str">
        <f>VLOOKUP(C23,'2018-19 Needs Trade Grid'!$C:$L,10,0)</f>
        <v>All Wines</v>
      </c>
      <c r="B23" s="63"/>
      <c r="C23" s="41" t="s">
        <v>236</v>
      </c>
      <c r="D23" s="62" t="str">
        <f>VLOOKUP($C23,'2018-19 Needs Trade Grid'!$C:$F,2,0)</f>
        <v>All Countries</v>
      </c>
      <c r="E23" s="62" t="str">
        <f>VLOOKUP($C23,'2018-19 Needs Trade Grid'!$C:$F,3,0)</f>
        <v>$7.95 - $18.95</v>
      </c>
      <c r="F23" s="62" t="s">
        <v>237</v>
      </c>
      <c r="G23" s="66">
        <v>43616</v>
      </c>
      <c r="H23" s="66">
        <v>43623</v>
      </c>
      <c r="I23" s="66">
        <v>43644</v>
      </c>
      <c r="J23" s="65">
        <v>43650</v>
      </c>
      <c r="K23" s="77">
        <f>VLOOKUP(C23,'2018-19 Needs Trade Grid'!$C:$L,9,0)</f>
        <v>10</v>
      </c>
    </row>
    <row r="24" spans="1:11" ht="64.400000000000006" customHeight="1" x14ac:dyDescent="0.35">
      <c r="A24" s="81" t="s">
        <v>31</v>
      </c>
      <c r="B24" s="64"/>
      <c r="C24" s="44" t="s">
        <v>238</v>
      </c>
      <c r="D24" s="62" t="s">
        <v>20</v>
      </c>
      <c r="E24" s="62" t="s">
        <v>17</v>
      </c>
      <c r="F24" s="62" t="s">
        <v>239</v>
      </c>
      <c r="G24" s="65">
        <v>43623</v>
      </c>
      <c r="H24" s="65">
        <v>43630</v>
      </c>
      <c r="I24" s="65">
        <v>43651</v>
      </c>
      <c r="J24" s="65">
        <v>43657</v>
      </c>
      <c r="K24" s="77">
        <v>25</v>
      </c>
    </row>
    <row r="25" spans="1:11" ht="85.5" customHeight="1" x14ac:dyDescent="0.35">
      <c r="A25" s="81" t="str">
        <f>VLOOKUP(C25,'2018-19 Needs Trade Grid'!$C:$L,10,0)</f>
        <v>Beer &amp; Cider</v>
      </c>
      <c r="B25" s="63"/>
      <c r="C25" s="16" t="s">
        <v>240</v>
      </c>
      <c r="D25" s="62" t="str">
        <f>VLOOKUP($C25,'2018-19 Needs Trade Grid'!$C:$F,2,0)</f>
        <v>Canada (Ontario)</v>
      </c>
      <c r="E25" s="62" t="str">
        <f>VLOOKUP($C25,'2018-19 Needs Trade Grid'!$C:$F,3,0)</f>
        <v>Various</v>
      </c>
      <c r="F25" s="62"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65">
        <v>43623</v>
      </c>
      <c r="H25" s="65">
        <v>43630</v>
      </c>
      <c r="I25" s="65">
        <v>43651</v>
      </c>
      <c r="J25" s="65">
        <v>43657</v>
      </c>
      <c r="K25" s="77">
        <f>VLOOKUP(C25,'2018-19 Needs Trade Grid'!$C:$L,9,0)</f>
        <v>3</v>
      </c>
    </row>
    <row r="26" spans="1:11" ht="41.25" customHeight="1" x14ac:dyDescent="0.35">
      <c r="A26" s="81" t="str">
        <f>VLOOKUP(C26,'2018-19 Needs Trade Grid'!$C:$L,10,0)</f>
        <v>White Spirits</v>
      </c>
      <c r="B26" s="63"/>
      <c r="C26" s="16" t="s">
        <v>241</v>
      </c>
      <c r="D26" s="62" t="str">
        <f>VLOOKUP($C26,'2018-19 Needs Trade Grid'!$C:$F,2,0)</f>
        <v>All Countries</v>
      </c>
      <c r="E26" s="62" t="str">
        <f>VLOOKUP($C26,'2018-19 Needs Trade Grid'!$C:$F,3,0)</f>
        <v>$27.25+</v>
      </c>
      <c r="F26" s="62" t="s">
        <v>242</v>
      </c>
      <c r="G26" s="66">
        <v>43630</v>
      </c>
      <c r="H26" s="66">
        <v>43637</v>
      </c>
      <c r="I26" s="66">
        <v>43658</v>
      </c>
      <c r="J26" s="65">
        <v>43664</v>
      </c>
      <c r="K26" s="77">
        <f>VLOOKUP(C26,'2018-19 Needs Trade Grid'!$C:$L,9,0)</f>
        <v>25</v>
      </c>
    </row>
    <row r="27" spans="1:11" ht="69.75" customHeight="1" x14ac:dyDescent="0.35">
      <c r="A27" s="81" t="str">
        <f>VLOOKUP(C27,'2018-19 Needs Trade Grid'!$C:$L,10,0)</f>
        <v>Ontario Wines</v>
      </c>
      <c r="B27" s="64"/>
      <c r="C27" s="16" t="s">
        <v>243</v>
      </c>
      <c r="D27" s="62" t="str">
        <f>VLOOKUP($C27,'2018-19 Needs Trade Grid'!$C:$F,2,0)</f>
        <v>Canada (Ontario)</v>
      </c>
      <c r="E27" s="62" t="str">
        <f>VLOOKUP($C27,'2018-19 Needs Trade Grid'!$C:$F,3,0)</f>
        <v>Various</v>
      </c>
      <c r="F27" s="62" t="str">
        <f>VLOOKUP($C27,'2018-19 Needs Trade Grid'!$C:$F,4,0)</f>
        <v xml:space="preserve">Obtain permission of category/product manager before submitting to ad hoc tenders. For wines not covered in other product calls within this needs letter. </v>
      </c>
      <c r="G27" s="65">
        <v>43637</v>
      </c>
      <c r="H27" s="65">
        <v>43644</v>
      </c>
      <c r="I27" s="65">
        <v>43665</v>
      </c>
      <c r="J27" s="65">
        <v>43671</v>
      </c>
      <c r="K27" s="77">
        <f>VLOOKUP(C27,'2018-19 Needs Trade Grid'!$C:$L,9,0)</f>
        <v>25</v>
      </c>
    </row>
    <row r="28" spans="1:11" ht="81.75" customHeight="1" x14ac:dyDescent="0.35">
      <c r="A28" s="81" t="str">
        <f>VLOOKUP(C28,'2018-19 Needs Trade Grid'!$C:$L,10,0)</f>
        <v>European Wines</v>
      </c>
      <c r="B28" s="63"/>
      <c r="C28" s="16" t="s">
        <v>244</v>
      </c>
      <c r="D28" s="62" t="str">
        <f>VLOOKUP($C28,'2018-19 Needs Trade Grid'!$C:$F,2,0)</f>
        <v>All EW Countries</v>
      </c>
      <c r="E28" s="62" t="str">
        <f>VLOOKUP($C28,'2018-19 Needs Trade Grid'!$C:$F,3,0)</f>
        <v>Various</v>
      </c>
      <c r="F28" s="62"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65">
        <v>43637</v>
      </c>
      <c r="H28" s="65">
        <v>43644</v>
      </c>
      <c r="I28" s="65">
        <v>43665</v>
      </c>
      <c r="J28" s="65">
        <v>43671</v>
      </c>
      <c r="K28" s="77">
        <f>VLOOKUP(C28,'2018-19 Needs Trade Grid'!$C:$L,9,0)</f>
        <v>25</v>
      </c>
    </row>
    <row r="29" spans="1:11" ht="85.5" customHeight="1" x14ac:dyDescent="0.35">
      <c r="A29" s="81" t="str">
        <f>VLOOKUP(C29,'2018-19 Needs Trade Grid'!$C:$L,10,0)</f>
        <v>New World Wines</v>
      </c>
      <c r="B29" s="63"/>
      <c r="C29" s="16" t="s">
        <v>245</v>
      </c>
      <c r="D29" s="62" t="str">
        <f>VLOOKUP($C29,'2018-19 Needs Trade Grid'!$C:$F,2,0)</f>
        <v>All NW Countries</v>
      </c>
      <c r="E29" s="62" t="str">
        <f>VLOOKUP($C29,'2018-19 Needs Trade Grid'!$C:$F,3,0)</f>
        <v>Various</v>
      </c>
      <c r="F29" s="62"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65">
        <v>43637</v>
      </c>
      <c r="H29" s="65">
        <v>43644</v>
      </c>
      <c r="I29" s="65">
        <v>43665</v>
      </c>
      <c r="J29" s="65">
        <v>43671</v>
      </c>
      <c r="K29" s="77">
        <f>VLOOKUP(C29,'2018-19 Needs Trade Grid'!$C:$L,9,0)</f>
        <v>25</v>
      </c>
    </row>
    <row r="30" spans="1:11" ht="71.25" customHeight="1" x14ac:dyDescent="0.35">
      <c r="A30" s="81" t="str">
        <f>VLOOKUP(C30,'2018-19 Needs Trade Grid'!$C:$L,10,0)</f>
        <v>White Spirits</v>
      </c>
      <c r="B30" s="63"/>
      <c r="C30" s="16" t="s">
        <v>246</v>
      </c>
      <c r="D30" s="62" t="str">
        <f>VLOOKUP($C30,'2018-19 Needs Trade Grid'!$C:$F,2,0)</f>
        <v>All Countries</v>
      </c>
      <c r="E30" s="62" t="str">
        <f>VLOOKUP($C30,'2018-19 Needs Trade Grid'!$C:$F,3,0)</f>
        <v>$27.25+</v>
      </c>
      <c r="F30" s="62"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66">
        <v>43644</v>
      </c>
      <c r="H30" s="66">
        <v>43651</v>
      </c>
      <c r="I30" s="66">
        <v>43672</v>
      </c>
      <c r="J30" s="65">
        <v>43678</v>
      </c>
      <c r="K30" s="77">
        <f>VLOOKUP(C30,'2018-19 Needs Trade Grid'!$C:$L,9,0)</f>
        <v>25</v>
      </c>
    </row>
    <row r="31" spans="1:11" ht="117.75" customHeight="1" x14ac:dyDescent="0.35">
      <c r="A31" s="81" t="str">
        <f>VLOOKUP(C31,'2018-19 Needs Trade Grid'!$C:$L,10,0)</f>
        <v>All Wines</v>
      </c>
      <c r="B31" s="64"/>
      <c r="C31" s="16" t="s">
        <v>110</v>
      </c>
      <c r="D31" s="62" t="str">
        <f>VLOOKUP($C31,'2018-19 Needs Trade Grid'!$C:$F,2,0)</f>
        <v>All Countries</v>
      </c>
      <c r="E31" s="62" t="str">
        <f>VLOOKUP($C31,'2018-19 Needs Trade Grid'!$C:$F,3,0)</f>
        <v>$8.95 - $15.95</v>
      </c>
      <c r="F31" s="62"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65">
        <v>43651</v>
      </c>
      <c r="H31" s="65">
        <v>43658</v>
      </c>
      <c r="I31" s="65">
        <v>43679</v>
      </c>
      <c r="J31" s="65">
        <v>43685</v>
      </c>
      <c r="K31" s="77">
        <f>VLOOKUP(C31,'2018-19 Needs Trade Grid'!$C:$L,9,0)</f>
        <v>5</v>
      </c>
    </row>
    <row r="32" spans="1:11" ht="61.5" customHeight="1" x14ac:dyDescent="0.35">
      <c r="A32" s="81" t="str">
        <f>VLOOKUP(C32,'2018-19 Needs Trade Grid'!$C:$L,10,0)</f>
        <v>Beer &amp; Cider</v>
      </c>
      <c r="B32" s="63"/>
      <c r="C32" s="16" t="s">
        <v>247</v>
      </c>
      <c r="D32" s="62" t="str">
        <f>VLOOKUP($C32,'2018-19 Needs Trade Grid'!$C:$F,2,0)</f>
        <v>All Countries (excluding Ontario Craft Beer)</v>
      </c>
      <c r="E32" s="62" t="str">
        <f>VLOOKUP($C32,'2018-19 Needs Trade Grid'!$C:$F,3,0)</f>
        <v>Various</v>
      </c>
      <c r="F32" s="62"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66">
        <v>43658</v>
      </c>
      <c r="H32" s="66">
        <v>43665</v>
      </c>
      <c r="I32" s="66">
        <v>43686</v>
      </c>
      <c r="J32" s="65">
        <v>43692</v>
      </c>
      <c r="K32" s="77">
        <f>VLOOKUP(C32,'2018-19 Needs Trade Grid'!$C:$L,9,0)</f>
        <v>3</v>
      </c>
    </row>
    <row r="33" spans="1:11" ht="119.25" customHeight="1" x14ac:dyDescent="0.35">
      <c r="A33" s="81" t="str">
        <f>VLOOKUP(C33,'2018-19 Needs Trade Grid'!$C:$L,10,0)</f>
        <v>All Wines</v>
      </c>
      <c r="B33" s="64"/>
      <c r="C33" s="16" t="s">
        <v>248</v>
      </c>
      <c r="D33" s="62" t="str">
        <f>VLOOKUP($C33,'2018-19 Needs Trade Grid'!$C:$F,2,0)</f>
        <v>All Countries</v>
      </c>
      <c r="E33" s="62" t="str">
        <f>VLOOKUP($C33,'2018-19 Needs Trade Grid'!$C:$F,3,0)</f>
        <v>$8.95 - $15.95</v>
      </c>
      <c r="F33" s="62"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65">
        <v>43665</v>
      </c>
      <c r="H33" s="65">
        <v>43672</v>
      </c>
      <c r="I33" s="65">
        <v>43693</v>
      </c>
      <c r="J33" s="65">
        <v>43699</v>
      </c>
      <c r="K33" s="77">
        <f>VLOOKUP(C33,'2018-19 Needs Trade Grid'!$C:$L,9,0)</f>
        <v>10</v>
      </c>
    </row>
    <row r="34" spans="1:11" ht="42.75" customHeight="1" x14ac:dyDescent="0.35">
      <c r="A34" s="81" t="str">
        <f>VLOOKUP(C34,'2018-19 Needs Trade Grid'!$C:$L,10,0)</f>
        <v>Brown Spirits</v>
      </c>
      <c r="B34" s="109"/>
      <c r="C34" s="33" t="s">
        <v>249</v>
      </c>
      <c r="D34" s="62" t="str">
        <f>VLOOKUP($C34,'2018-19 Needs Trade Grid'!$C:$F,2,0)</f>
        <v>All Countries</v>
      </c>
      <c r="E34" s="62" t="str">
        <f>VLOOKUP($C34,'2018-19 Needs Trade Grid'!$C:$F,3,0)</f>
        <v>$39.95-$300 +</v>
      </c>
      <c r="F34" s="62"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66">
        <v>43672</v>
      </c>
      <c r="H34" s="66">
        <v>43679</v>
      </c>
      <c r="I34" s="66">
        <v>43700</v>
      </c>
      <c r="J34" s="65">
        <v>43706</v>
      </c>
      <c r="K34" s="77">
        <f>VLOOKUP(C34,'2018-19 Needs Trade Grid'!$C:$L,9,0)</f>
        <v>10</v>
      </c>
    </row>
    <row r="35" spans="1:11" ht="42.75" customHeight="1" x14ac:dyDescent="0.35">
      <c r="A35" s="81" t="str">
        <f>VLOOKUP(C35,'2018-19 Needs Trade Grid'!$C:$L,10,0)</f>
        <v>Spirits</v>
      </c>
      <c r="B35" s="108"/>
      <c r="C35" s="16" t="s">
        <v>19</v>
      </c>
      <c r="D35" s="62" t="str">
        <f>VLOOKUP($C35,'2018-19 Needs Trade Grid'!$C:$F,2,0)</f>
        <v>Canada (Ontario)</v>
      </c>
      <c r="E35" s="62">
        <f>VLOOKUP($C35,'2018-19 Needs Trade Grid'!$C:$F,3,0)</f>
        <v>27.75</v>
      </c>
      <c r="F35" s="62"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65">
        <v>43679</v>
      </c>
      <c r="H35" s="65">
        <v>43686</v>
      </c>
      <c r="I35" s="65">
        <v>43707</v>
      </c>
      <c r="J35" s="65">
        <v>43713</v>
      </c>
      <c r="K35" s="77">
        <f>VLOOKUP(C35,'2018-19 Needs Trade Grid'!$C:$L,9,0)</f>
        <v>4</v>
      </c>
    </row>
    <row r="36" spans="1:11" ht="56.5" customHeight="1" x14ac:dyDescent="0.35">
      <c r="A36" s="81" t="s">
        <v>250</v>
      </c>
      <c r="B36" s="63"/>
      <c r="C36" s="16" t="s">
        <v>123</v>
      </c>
      <c r="D36" s="62" t="s">
        <v>16</v>
      </c>
      <c r="E36" s="62" t="s">
        <v>251</v>
      </c>
      <c r="F36" s="62"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65">
        <v>43679</v>
      </c>
      <c r="H36" s="65">
        <v>43686</v>
      </c>
      <c r="I36" s="65">
        <v>43707</v>
      </c>
      <c r="J36" s="65">
        <v>43713</v>
      </c>
      <c r="K36" s="77">
        <f>VLOOKUP(C36,'2018-19 Needs Trade Grid'!$C:$L,9,0)</f>
        <v>25</v>
      </c>
    </row>
    <row r="37" spans="1:11" ht="74.150000000000006" customHeight="1" x14ac:dyDescent="0.35">
      <c r="A37" s="81" t="s">
        <v>250</v>
      </c>
      <c r="B37" s="63"/>
      <c r="C37" s="16" t="s">
        <v>127</v>
      </c>
      <c r="D37" s="62" t="s">
        <v>16</v>
      </c>
      <c r="E37" s="62" t="s">
        <v>252</v>
      </c>
      <c r="F37" s="62"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65">
        <v>43679</v>
      </c>
      <c r="H37" s="65">
        <v>43686</v>
      </c>
      <c r="I37" s="65">
        <v>43707</v>
      </c>
      <c r="J37" s="65">
        <v>43713</v>
      </c>
      <c r="K37" s="77">
        <f>VLOOKUP(C37,'2018-19 Needs Trade Grid'!$C:$L,9,0)</f>
        <v>25</v>
      </c>
    </row>
    <row r="38" spans="1:11" ht="41.15" customHeight="1" x14ac:dyDescent="0.35">
      <c r="A38" s="81" t="str">
        <f>VLOOKUP(C38,'2018-19 Needs Trade Grid'!$C:$L,10,0)</f>
        <v>Beer &amp; Cider</v>
      </c>
      <c r="B38" s="63"/>
      <c r="C38" s="16" t="s">
        <v>253</v>
      </c>
      <c r="D38" s="62" t="str">
        <f>VLOOKUP($C38,'2018-19 Needs Trade Grid'!$C:$F,2,0)</f>
        <v>Canada (Ontario)</v>
      </c>
      <c r="E38" s="62" t="str">
        <f>VLOOKUP($C38,'2018-19 Needs Trade Grid'!$C:$F,3,0)</f>
        <v>Various</v>
      </c>
      <c r="F38" s="62"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66">
        <v>43686</v>
      </c>
      <c r="H38" s="66">
        <v>43693</v>
      </c>
      <c r="I38" s="66">
        <v>43714</v>
      </c>
      <c r="J38" s="65">
        <v>43720</v>
      </c>
      <c r="K38" s="77">
        <f>VLOOKUP(C38,'2018-19 Needs Trade Grid'!$C:$L,9,0)</f>
        <v>3</v>
      </c>
    </row>
    <row r="39" spans="1:11" ht="42.75" customHeight="1" x14ac:dyDescent="0.35">
      <c r="A39" s="81" t="s">
        <v>48</v>
      </c>
      <c r="B39" s="64"/>
      <c r="C39" s="33" t="s">
        <v>254</v>
      </c>
      <c r="D39" s="62" t="s">
        <v>255</v>
      </c>
      <c r="E39" s="62" t="s">
        <v>74</v>
      </c>
      <c r="F39" s="62" t="s">
        <v>256</v>
      </c>
      <c r="G39" s="65">
        <v>43693</v>
      </c>
      <c r="H39" s="65">
        <v>43700</v>
      </c>
      <c r="I39" s="65">
        <v>43721</v>
      </c>
      <c r="J39" s="65">
        <v>43727</v>
      </c>
      <c r="K39" s="77">
        <v>6</v>
      </c>
    </row>
    <row r="40" spans="1:11" ht="42.75" customHeight="1" x14ac:dyDescent="0.35">
      <c r="A40" s="81" t="str">
        <f>VLOOKUP(C40,'2018-19 Needs Trade Grid'!$C:$L,10,0)</f>
        <v>Brown Spirits</v>
      </c>
      <c r="B40" s="109"/>
      <c r="C40" s="33" t="s">
        <v>257</v>
      </c>
      <c r="D40" s="62" t="str">
        <f>VLOOKUP($C40,'2018-19 Needs Trade Grid'!$C:$F,2,0)</f>
        <v>All countries</v>
      </c>
      <c r="E40" s="62" t="str">
        <f>VLOOKUP($C40,'2018-19 Needs Trade Grid'!$C:$F,3,0)</f>
        <v>(Seasonal Liqueurs) $20.00 -$39.95
(Cocktail Essentials) $20.00+
                                   (Tequila) $36.95 - +$99.95</v>
      </c>
      <c r="F40" s="62"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66">
        <v>43700</v>
      </c>
      <c r="H40" s="66">
        <v>43707</v>
      </c>
      <c r="I40" s="66">
        <v>43728</v>
      </c>
      <c r="J40" s="65">
        <v>43734</v>
      </c>
      <c r="K40" s="77">
        <f>VLOOKUP(C40,'2018-19 Needs Trade Grid'!$C:$L,9,0)</f>
        <v>6</v>
      </c>
    </row>
    <row r="41" spans="1:11" ht="42.75" customHeight="1" x14ac:dyDescent="0.35">
      <c r="A41" s="81" t="str">
        <f>VLOOKUP(C41,'2018-19 Needs Trade Grid'!$C:$L,10,0)</f>
        <v>White Spirits</v>
      </c>
      <c r="B41" s="64"/>
      <c r="C41" s="16" t="s">
        <v>229</v>
      </c>
      <c r="D41" s="62" t="str">
        <f>VLOOKUP($C41,'2018-19 Needs Trade Grid'!$C:$F,2,0)</f>
        <v>All Countries</v>
      </c>
      <c r="E41" s="62" t="str">
        <f>VLOOKUP($C41,'2018-19 Needs Trade Grid'!$C:$F,3,0)</f>
        <v>$28.00+</v>
      </c>
      <c r="F41" s="62" t="s">
        <v>230</v>
      </c>
      <c r="G41" s="65">
        <v>43707</v>
      </c>
      <c r="H41" s="65">
        <v>43714</v>
      </c>
      <c r="I41" s="65">
        <v>43735</v>
      </c>
      <c r="J41" s="65">
        <v>43741</v>
      </c>
      <c r="K41" s="77">
        <f>VLOOKUP(C41,'2018-19 Needs Trade Grid'!$C:$L,9,0)</f>
        <v>4</v>
      </c>
    </row>
    <row r="42" spans="1:11" ht="42.75" customHeight="1" x14ac:dyDescent="0.35">
      <c r="A42" s="81" t="str">
        <f>VLOOKUP(C42,'2018-19 Needs Trade Grid'!$C:$L,10,0)</f>
        <v>Ontario Wines</v>
      </c>
      <c r="B42" s="63"/>
      <c r="C42" s="16" t="s">
        <v>146</v>
      </c>
      <c r="D42" s="62" t="str">
        <f>VLOOKUP($C42,'2018-19 Needs Trade Grid'!$C:$F,2,0)</f>
        <v>Canada (Ontario)</v>
      </c>
      <c r="E42" s="62" t="str">
        <f>VLOOKUP($C42,'2018-19 Needs Trade Grid'!$C:$F,3,0)</f>
        <v>$11.95-$19.95</v>
      </c>
      <c r="F42" s="62"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66">
        <v>43714</v>
      </c>
      <c r="H42" s="66">
        <v>43721</v>
      </c>
      <c r="I42" s="66">
        <v>43742</v>
      </c>
      <c r="J42" s="65">
        <v>43748</v>
      </c>
      <c r="K42" s="77">
        <f>VLOOKUP(C42,'2018-19 Needs Trade Grid'!$C:$L,9,0)</f>
        <v>25</v>
      </c>
    </row>
    <row r="43" spans="1:11" ht="42.75" customHeight="1" x14ac:dyDescent="0.35">
      <c r="A43" s="81" t="str">
        <f>VLOOKUP(C43,'2018-19 Needs Trade Grid'!$C:$L,10,0)</f>
        <v>White Spirits</v>
      </c>
      <c r="B43" s="64"/>
      <c r="C43" s="16" t="s">
        <v>241</v>
      </c>
      <c r="D43" s="62" t="str">
        <f>VLOOKUP($C43,'2018-19 Needs Trade Grid'!$C:$F,2,0)</f>
        <v>All Countries</v>
      </c>
      <c r="E43" s="62" t="str">
        <f>VLOOKUP($C43,'2018-19 Needs Trade Grid'!$C:$F,3,0)</f>
        <v>$27.25+</v>
      </c>
      <c r="F43" s="62" t="s">
        <v>242</v>
      </c>
      <c r="G43" s="65">
        <v>43721</v>
      </c>
      <c r="H43" s="65">
        <v>43728</v>
      </c>
      <c r="I43" s="65">
        <v>43749</v>
      </c>
      <c r="J43" s="65">
        <v>43755</v>
      </c>
      <c r="K43" s="77">
        <f>VLOOKUP(C43,'2018-19 Needs Trade Grid'!$C:$L,9,0)</f>
        <v>25</v>
      </c>
    </row>
    <row r="44" spans="1:11" ht="42.75" customHeight="1" x14ac:dyDescent="0.35">
      <c r="A44" s="81" t="str">
        <f>VLOOKUP(C44,'2018-19 Needs Trade Grid'!$C:$L,10,0)</f>
        <v>Beer &amp; Cider</v>
      </c>
      <c r="B44" s="64"/>
      <c r="C44" s="16" t="s">
        <v>151</v>
      </c>
      <c r="D44" s="62" t="str">
        <f>VLOOKUP($C44,'2018-19 Needs Trade Grid'!$C:$F,2,0)</f>
        <v>All Countries</v>
      </c>
      <c r="E44" s="62" t="str">
        <f>VLOOKUP($C44,'2018-19 Needs Trade Grid'!$C:$F,3,0)</f>
        <v>Competitive With Current Assortment</v>
      </c>
      <c r="F44" s="62"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66">
        <v>43728</v>
      </c>
      <c r="H44" s="66">
        <v>43735</v>
      </c>
      <c r="I44" s="66">
        <v>43756</v>
      </c>
      <c r="J44" s="65">
        <v>43762</v>
      </c>
      <c r="K44" s="77">
        <v>3</v>
      </c>
    </row>
    <row r="45" spans="1:11" ht="42.75" customHeight="1" x14ac:dyDescent="0.35">
      <c r="A45" s="81" t="str">
        <f>VLOOKUP(C45,'2018-19 Needs Trade Grid'!$C:$L,10,0)</f>
        <v>White Spirits</v>
      </c>
      <c r="B45" s="64"/>
      <c r="C45" s="16" t="s">
        <v>246</v>
      </c>
      <c r="D45" s="62" t="str">
        <f>VLOOKUP($C45,'2018-19 Needs Trade Grid'!$C:$F,2,0)</f>
        <v>All Countries</v>
      </c>
      <c r="E45" s="62" t="str">
        <f>VLOOKUP($C45,'2018-19 Needs Trade Grid'!$C:$F,3,0)</f>
        <v>$27.25+</v>
      </c>
      <c r="F45" s="62"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65">
        <v>43735</v>
      </c>
      <c r="H45" s="65">
        <v>43742</v>
      </c>
      <c r="I45" s="65">
        <v>43763</v>
      </c>
      <c r="J45" s="65">
        <v>43769</v>
      </c>
      <c r="K45" s="77">
        <f>VLOOKUP(C45,'2018-19 Needs Trade Grid'!$C:$L,9,0)</f>
        <v>25</v>
      </c>
    </row>
    <row r="46" spans="1:11" ht="42.75" customHeight="1" x14ac:dyDescent="0.35">
      <c r="A46" s="81" t="s">
        <v>31</v>
      </c>
      <c r="B46" s="63"/>
      <c r="C46" s="44" t="s">
        <v>258</v>
      </c>
      <c r="D46" s="62" t="s">
        <v>20</v>
      </c>
      <c r="E46" s="62" t="s">
        <v>17</v>
      </c>
      <c r="F46" s="62" t="s">
        <v>259</v>
      </c>
      <c r="G46" s="66">
        <v>43742</v>
      </c>
      <c r="H46" s="66">
        <v>43749</v>
      </c>
      <c r="I46" s="66">
        <v>43770</v>
      </c>
      <c r="J46" s="65">
        <v>43776</v>
      </c>
      <c r="K46" s="77">
        <v>25</v>
      </c>
    </row>
    <row r="47" spans="1:11" ht="42.75" customHeight="1" x14ac:dyDescent="0.35">
      <c r="A47" s="81" t="str">
        <f>VLOOKUP(C47,'2018-19 Needs Trade Grid'!$C:$L,10,0)</f>
        <v>Beer &amp; Cider</v>
      </c>
      <c r="B47" s="64"/>
      <c r="C47" s="16" t="s">
        <v>260</v>
      </c>
      <c r="D47" s="62" t="str">
        <f>VLOOKUP($C47,'2018-19 Needs Trade Grid'!$C:$F,2,0)</f>
        <v>All Countries (excluding Ontario Craft Beer)</v>
      </c>
      <c r="E47" s="62" t="str">
        <f>VLOOKUP($C47,'2018-19 Needs Trade Grid'!$C:$F,3,0)</f>
        <v>Various</v>
      </c>
      <c r="F47" s="62"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65">
        <v>43749</v>
      </c>
      <c r="H47" s="65">
        <v>43756</v>
      </c>
      <c r="I47" s="65">
        <v>43777</v>
      </c>
      <c r="J47" s="65">
        <v>43783</v>
      </c>
      <c r="K47" s="77">
        <f>VLOOKUP(C47,'2018-19 Needs Trade Grid'!$C:$L,9,0)</f>
        <v>3</v>
      </c>
    </row>
    <row r="48" spans="1:11" ht="42.75" customHeight="1" x14ac:dyDescent="0.35">
      <c r="A48" s="81" t="str">
        <f>VLOOKUP(C48,'2018-19 Needs Trade Grid'!$C:$L,10,0)</f>
        <v>Beer &amp; Cider</v>
      </c>
      <c r="B48" s="63"/>
      <c r="C48" s="16" t="s">
        <v>217</v>
      </c>
      <c r="D48" s="62" t="str">
        <f>VLOOKUP($C48,'2018-19 Needs Trade Grid'!$C:$F,2,0)</f>
        <v>Canada (Ontario)</v>
      </c>
      <c r="E48" s="62" t="str">
        <f>VLOOKUP($C48,'2018-19 Needs Trade Grid'!$C:$F,3,0)</f>
        <v>Competitive With Current Assortment</v>
      </c>
      <c r="F48" s="62"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66">
        <v>43756</v>
      </c>
      <c r="H48" s="66">
        <v>43763</v>
      </c>
      <c r="I48" s="66">
        <v>43784</v>
      </c>
      <c r="J48" s="65">
        <v>43790</v>
      </c>
      <c r="K48" s="77">
        <f>VLOOKUP(C48,'2018-19 Needs Trade Grid'!$C:$L,9,0)</f>
        <v>3</v>
      </c>
    </row>
    <row r="49" spans="1:11" ht="42.75" customHeight="1" x14ac:dyDescent="0.35">
      <c r="A49" s="81" t="s">
        <v>48</v>
      </c>
      <c r="B49" s="64"/>
      <c r="C49" s="16" t="s">
        <v>261</v>
      </c>
      <c r="D49" s="62" t="s">
        <v>262</v>
      </c>
      <c r="E49" s="62" t="s">
        <v>74</v>
      </c>
      <c r="F49" s="62" t="s">
        <v>263</v>
      </c>
      <c r="G49" s="65">
        <v>43763</v>
      </c>
      <c r="H49" s="65">
        <v>43770</v>
      </c>
      <c r="I49" s="65">
        <v>43791</v>
      </c>
      <c r="J49" s="65">
        <v>43797</v>
      </c>
      <c r="K49" s="77">
        <v>5</v>
      </c>
    </row>
    <row r="50" spans="1:11" ht="42.75" customHeight="1" x14ac:dyDescent="0.35">
      <c r="A50" s="81" t="str">
        <f>VLOOKUP(C50,'2018-19 Needs Trade Grid'!$C:$L,10,0)</f>
        <v>Spirits</v>
      </c>
      <c r="B50" s="109"/>
      <c r="C50" s="16" t="s">
        <v>19</v>
      </c>
      <c r="D50" s="62" t="str">
        <f>VLOOKUP($C50,'2018-19 Needs Trade Grid'!$C:$F,2,0)</f>
        <v>Canada (Ontario)</v>
      </c>
      <c r="E50" s="62">
        <f>VLOOKUP($C50,'2018-19 Needs Trade Grid'!$C:$F,3,0)</f>
        <v>27.75</v>
      </c>
      <c r="F50" s="62"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66">
        <v>43763</v>
      </c>
      <c r="H50" s="66">
        <v>43770</v>
      </c>
      <c r="I50" s="66">
        <v>43791</v>
      </c>
      <c r="J50" s="65">
        <v>43797</v>
      </c>
      <c r="K50" s="77">
        <f>VLOOKUP(C50,'2018-19 Needs Trade Grid'!$C:$L,9,0)</f>
        <v>4</v>
      </c>
    </row>
    <row r="51" spans="1:11" ht="42.75" customHeight="1" x14ac:dyDescent="0.35">
      <c r="A51" s="81" t="s">
        <v>48</v>
      </c>
      <c r="B51" s="81"/>
      <c r="C51" s="82" t="s">
        <v>264</v>
      </c>
      <c r="D51" s="83" t="s">
        <v>265</v>
      </c>
      <c r="E51" s="83" t="s">
        <v>120</v>
      </c>
      <c r="F51" s="83" t="s">
        <v>266</v>
      </c>
      <c r="G51" s="84">
        <v>43770</v>
      </c>
      <c r="H51" s="84">
        <v>43777</v>
      </c>
      <c r="I51" s="84">
        <v>43798</v>
      </c>
      <c r="J51" s="85">
        <v>43804</v>
      </c>
      <c r="K51" s="86">
        <v>4</v>
      </c>
    </row>
    <row r="52" spans="1:11" ht="42.75" customHeight="1" x14ac:dyDescent="0.35">
      <c r="A52" s="81" t="s">
        <v>48</v>
      </c>
      <c r="B52" s="81"/>
      <c r="C52" s="82" t="s">
        <v>267</v>
      </c>
      <c r="D52" s="83" t="s">
        <v>163</v>
      </c>
      <c r="E52" s="83" t="s">
        <v>268</v>
      </c>
      <c r="F52" s="83" t="s">
        <v>269</v>
      </c>
      <c r="G52" s="85">
        <v>43777</v>
      </c>
      <c r="H52" s="85">
        <v>43784</v>
      </c>
      <c r="I52" s="85">
        <v>43805</v>
      </c>
      <c r="J52" s="85">
        <v>43811</v>
      </c>
      <c r="K52" s="86">
        <v>4</v>
      </c>
    </row>
    <row r="53" spans="1:11" ht="42.75" customHeight="1" x14ac:dyDescent="0.35">
      <c r="A53" s="67"/>
      <c r="B53" s="67"/>
      <c r="C53" s="68"/>
      <c r="D53" s="69"/>
      <c r="E53" s="69"/>
      <c r="F53" s="69"/>
      <c r="G53" s="70">
        <v>43784</v>
      </c>
      <c r="H53" s="70">
        <v>43791</v>
      </c>
      <c r="I53" s="70">
        <v>43812</v>
      </c>
      <c r="J53" s="71">
        <v>43818</v>
      </c>
      <c r="K53" s="79"/>
    </row>
    <row r="54" spans="1:11" ht="42.75" customHeight="1" x14ac:dyDescent="0.35">
      <c r="A54" s="67"/>
      <c r="B54" s="72"/>
      <c r="C54" s="68"/>
      <c r="D54" s="69"/>
      <c r="E54" s="69"/>
      <c r="F54" s="69"/>
      <c r="G54" s="71">
        <v>43791</v>
      </c>
      <c r="H54" s="71">
        <v>43798</v>
      </c>
      <c r="I54" s="71">
        <v>43819</v>
      </c>
      <c r="J54" s="71">
        <v>43825</v>
      </c>
      <c r="K54" s="79"/>
    </row>
    <row r="55" spans="1:11" ht="75" customHeight="1" x14ac:dyDescent="0.35">
      <c r="A55" s="81" t="str">
        <f>VLOOKUP(C55,'2018-19 Needs Trade Grid'!$C:$L,10,0)</f>
        <v>All Wines</v>
      </c>
      <c r="B55" s="63"/>
      <c r="C55" s="16" t="s">
        <v>110</v>
      </c>
      <c r="D55" s="62" t="str">
        <f>VLOOKUP($C55,'2018-19 Needs Trade Grid'!$C:$F,2,0)</f>
        <v>All Countries</v>
      </c>
      <c r="E55" s="62" t="str">
        <f>VLOOKUP($C55,'2018-19 Needs Trade Grid'!$C:$F,3,0)</f>
        <v>$8.95 - $15.95</v>
      </c>
      <c r="F55" s="62"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66">
        <v>43798</v>
      </c>
      <c r="H55" s="66">
        <v>43805</v>
      </c>
      <c r="I55" s="66">
        <v>43826</v>
      </c>
      <c r="J55" s="65">
        <v>43832</v>
      </c>
      <c r="K55" s="77">
        <f>VLOOKUP(C55,'2018-19 Needs Trade Grid'!$C:$L,9,0)</f>
        <v>5</v>
      </c>
    </row>
    <row r="56" spans="1:11" ht="75" customHeight="1" x14ac:dyDescent="0.35">
      <c r="A56" s="81" t="str">
        <f>VLOOKUP(C56,'2018-19 Needs Trade Grid'!$C:$L,10,0)</f>
        <v>Ontario Wines</v>
      </c>
      <c r="B56" s="63"/>
      <c r="C56" s="41" t="s">
        <v>270</v>
      </c>
      <c r="D56" s="62" t="str">
        <f>VLOOKUP($C56,'2018-19 Needs Trade Grid'!$C:$F,2,0)</f>
        <v>Canada (Ontario)</v>
      </c>
      <c r="E56" s="62" t="str">
        <f>VLOOKUP($C56,'2018-19 Needs Trade Grid'!$C:$F,3,0)</f>
        <v>Various</v>
      </c>
      <c r="F56" s="62" t="str">
        <f>VLOOKUP($C56,'2018-19 Needs Trade Grid'!$C:$F,4,0)</f>
        <v xml:space="preserve">Obtain permission of category/product manager before submitting to adhoc tenders. For wines not covered in other Product Calls within this needs letter. </v>
      </c>
      <c r="G56" s="65">
        <v>43798</v>
      </c>
      <c r="H56" s="65">
        <v>43805</v>
      </c>
      <c r="I56" s="65">
        <v>43826</v>
      </c>
      <c r="J56" s="65">
        <v>43832</v>
      </c>
      <c r="K56" s="77">
        <f>VLOOKUP(C56,'2018-19 Needs Trade Grid'!$C:$L,9,0)</f>
        <v>25</v>
      </c>
    </row>
    <row r="57" spans="1:11" ht="75" customHeight="1" x14ac:dyDescent="0.35">
      <c r="A57" s="81" t="str">
        <f>VLOOKUP(C57,'2018-19 Needs Trade Grid'!$C:$L,10,0)</f>
        <v>European Wines</v>
      </c>
      <c r="B57" s="63"/>
      <c r="C57" s="16" t="s">
        <v>271</v>
      </c>
      <c r="D57" s="62" t="str">
        <f>VLOOKUP($C57,'2018-19 Needs Trade Grid'!$C:$F,2,0)</f>
        <v>All EW Countries</v>
      </c>
      <c r="E57" s="62" t="str">
        <f>VLOOKUP($C57,'2018-19 Needs Trade Grid'!$C:$F,3,0)</f>
        <v>Various</v>
      </c>
      <c r="F57" s="62" t="str">
        <f>VLOOKUP($C57,'2018-19 Needs Trade Grid'!$C:$F,4,0)</f>
        <v xml:space="preserve">Obtain permission of category/product manager before submitting to ad hoc tenders. For wines not covered in other product calls within this needs letter. </v>
      </c>
      <c r="G57" s="65">
        <v>43798</v>
      </c>
      <c r="H57" s="65">
        <v>43805</v>
      </c>
      <c r="I57" s="65">
        <v>43826</v>
      </c>
      <c r="J57" s="65">
        <v>43832</v>
      </c>
      <c r="K57" s="77">
        <f>VLOOKUP(C57,'2018-19 Needs Trade Grid'!$C:$L,9,0)</f>
        <v>25</v>
      </c>
    </row>
    <row r="58" spans="1:11" ht="75" customHeight="1" x14ac:dyDescent="0.35">
      <c r="A58" s="81" t="str">
        <f>VLOOKUP(C58,'2018-19 Needs Trade Grid'!$C:$L,10,0)</f>
        <v>New World Wines</v>
      </c>
      <c r="B58" s="63"/>
      <c r="C58" s="16" t="s">
        <v>272</v>
      </c>
      <c r="D58" s="62" t="str">
        <f>VLOOKUP($C58,'2018-19 Needs Trade Grid'!$C:$F,2,0)</f>
        <v>All NW Countries</v>
      </c>
      <c r="E58" s="62" t="str">
        <f>VLOOKUP($C58,'2018-19 Needs Trade Grid'!$C:$F,3,0)</f>
        <v>Various</v>
      </c>
      <c r="F58" s="62"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65">
        <v>43798</v>
      </c>
      <c r="H58" s="65">
        <v>43805</v>
      </c>
      <c r="I58" s="65">
        <v>43826</v>
      </c>
      <c r="J58" s="65">
        <v>43832</v>
      </c>
      <c r="K58" s="77">
        <f>VLOOKUP(C58,'2018-19 Needs Trade Grid'!$C:$L,9,0)</f>
        <v>25</v>
      </c>
    </row>
    <row r="59" spans="1:11" ht="55.5" customHeight="1" x14ac:dyDescent="0.35">
      <c r="A59" s="81" t="str">
        <f>VLOOKUP(C59,'2018-19 Needs Trade Grid'!$C:$L,10,0)</f>
        <v>Beer &amp; Cider</v>
      </c>
      <c r="B59" s="64"/>
      <c r="C59" s="16" t="s">
        <v>273</v>
      </c>
      <c r="D59" s="62" t="str">
        <f>VLOOKUP($C59,'2018-19 Needs Trade Grid'!$C:$F,2,0)</f>
        <v>Canada (Ontario)</v>
      </c>
      <c r="E59" s="62" t="str">
        <f>VLOOKUP($C59,'2018-19 Needs Trade Grid'!$C:$F,3,0)</f>
        <v>Various</v>
      </c>
      <c r="F59" s="62"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65">
        <v>43805</v>
      </c>
      <c r="H59" s="65">
        <v>43812</v>
      </c>
      <c r="I59" s="65">
        <v>43833</v>
      </c>
      <c r="J59" s="65">
        <v>43839</v>
      </c>
      <c r="K59" s="77">
        <f>VLOOKUP(C59,'2018-19 Needs Trade Grid'!$C:$L,9,0)</f>
        <v>3</v>
      </c>
    </row>
    <row r="60" spans="1:11" ht="55.5" customHeight="1" x14ac:dyDescent="0.35">
      <c r="A60" s="81" t="str">
        <f>VLOOKUP(C60,'2018-19 Needs Trade Grid'!$C:$L,10,0)</f>
        <v>Beer &amp; Cider</v>
      </c>
      <c r="B60" s="63"/>
      <c r="C60" s="16" t="s">
        <v>274</v>
      </c>
      <c r="D60" s="62" t="str">
        <f>VLOOKUP($C60,'2018-19 Needs Trade Grid'!$C:$F,2,0)</f>
        <v>Canada (Ontario)</v>
      </c>
      <c r="E60" s="62" t="str">
        <f>VLOOKUP($C60,'2018-19 Needs Trade Grid'!$C:$F,3,0)</f>
        <v>Competitive With Current Assortment</v>
      </c>
      <c r="F60" s="62"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66">
        <v>43812</v>
      </c>
      <c r="H60" s="66">
        <v>43819</v>
      </c>
      <c r="I60" s="66">
        <v>43840</v>
      </c>
      <c r="J60" s="65">
        <v>43846</v>
      </c>
      <c r="K60" s="77">
        <f>VLOOKUP(C60,'2018-19 Needs Trade Grid'!$C:$L,9,0)</f>
        <v>3</v>
      </c>
    </row>
    <row r="61" spans="1:11" ht="55.5" customHeight="1" x14ac:dyDescent="0.35">
      <c r="A61" s="81" t="s">
        <v>38</v>
      </c>
      <c r="B61" s="64"/>
      <c r="C61" s="16" t="s">
        <v>275</v>
      </c>
      <c r="D61" s="62" t="s">
        <v>46</v>
      </c>
      <c r="E61" s="62" t="s">
        <v>276</v>
      </c>
      <c r="F61" s="62" t="s">
        <v>277</v>
      </c>
      <c r="G61" s="65">
        <v>43819</v>
      </c>
      <c r="H61" s="65">
        <v>43826</v>
      </c>
      <c r="I61" s="65">
        <v>43847</v>
      </c>
      <c r="J61" s="65">
        <v>43853</v>
      </c>
      <c r="K61" s="77">
        <v>5</v>
      </c>
    </row>
    <row r="62" spans="1:11" ht="55.5" customHeight="1" x14ac:dyDescent="0.35">
      <c r="A62" s="81" t="s">
        <v>38</v>
      </c>
      <c r="B62" s="63"/>
      <c r="C62" s="16" t="s">
        <v>278</v>
      </c>
      <c r="D62" s="62" t="s">
        <v>114</v>
      </c>
      <c r="E62" s="62" t="s">
        <v>279</v>
      </c>
      <c r="F62" s="62" t="s">
        <v>280</v>
      </c>
      <c r="G62" s="66">
        <v>43826</v>
      </c>
      <c r="H62" s="66">
        <v>43833</v>
      </c>
      <c r="I62" s="66">
        <v>43854</v>
      </c>
      <c r="J62" s="65">
        <v>43860</v>
      </c>
      <c r="K62" s="77">
        <v>5</v>
      </c>
    </row>
    <row r="63" spans="1:11" ht="55.5" customHeight="1" x14ac:dyDescent="0.35">
      <c r="A63" s="81" t="s">
        <v>106</v>
      </c>
      <c r="B63" s="109"/>
      <c r="C63" s="33" t="s">
        <v>281</v>
      </c>
      <c r="D63" s="62" t="s">
        <v>16</v>
      </c>
      <c r="E63" s="62" t="s">
        <v>282</v>
      </c>
      <c r="F63" s="62" t="s">
        <v>283</v>
      </c>
      <c r="G63" s="65">
        <v>43833</v>
      </c>
      <c r="H63" s="65">
        <v>43840</v>
      </c>
      <c r="I63" s="65">
        <v>43861</v>
      </c>
      <c r="J63" s="65">
        <v>43867</v>
      </c>
      <c r="K63" s="77">
        <v>10</v>
      </c>
    </row>
    <row r="64" spans="1:11" ht="55.5" customHeight="1" x14ac:dyDescent="0.35">
      <c r="A64" s="81" t="str">
        <f>VLOOKUP(C64,'2018-19 Needs Trade Grid'!$C:$L,10,0)</f>
        <v>Ontario Wines</v>
      </c>
      <c r="B64" s="63"/>
      <c r="C64" s="16" t="s">
        <v>32</v>
      </c>
      <c r="D64" s="62" t="str">
        <f>VLOOKUP($C64,'2018-19 Needs Trade Grid'!$C:$F,2,0)</f>
        <v>Canada (Ontario)</v>
      </c>
      <c r="E64" s="62" t="str">
        <f>VLOOKUP($C64,'2018-19 Needs Trade Grid'!$C:$F,3,0)</f>
        <v>$9.95/750mL+</v>
      </c>
      <c r="F64" s="62" t="str">
        <f>VLOOKUP($C64,'2018-19 Needs Trade Grid'!$C:$F,4,0)</f>
        <v>ICB: 750mL and 1.5L size formats of all red and white varietals and blends will be considered.</v>
      </c>
      <c r="G64" s="66">
        <v>43840</v>
      </c>
      <c r="H64" s="66">
        <v>43847</v>
      </c>
      <c r="I64" s="66">
        <v>43868</v>
      </c>
      <c r="J64" s="65">
        <v>43874</v>
      </c>
      <c r="K64" s="77">
        <f>VLOOKUP(C64,'2018-19 Needs Trade Grid'!$C:$L,9,0)</f>
        <v>25</v>
      </c>
    </row>
    <row r="65" spans="1:14" ht="55.5" customHeight="1" x14ac:dyDescent="0.35">
      <c r="A65" s="81" t="str">
        <f>VLOOKUP(C65,'2018-19 Needs Trade Grid'!$C:$L,10,0)</f>
        <v>Beer &amp; Cider</v>
      </c>
      <c r="B65" s="64"/>
      <c r="C65" s="16" t="s">
        <v>284</v>
      </c>
      <c r="D65" s="62" t="str">
        <f>VLOOKUP($C65,'2018-19 Needs Trade Grid'!$C:$F,2,0)</f>
        <v>All Countries (excluding Ontario Craft Beer)</v>
      </c>
      <c r="E65" s="62" t="str">
        <f>VLOOKUP($C65,'2018-19 Needs Trade Grid'!$C:$F,3,0)</f>
        <v>Various</v>
      </c>
      <c r="F65" s="62"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65">
        <v>43847</v>
      </c>
      <c r="H65" s="65">
        <v>43854</v>
      </c>
      <c r="I65" s="65">
        <v>43875</v>
      </c>
      <c r="J65" s="65">
        <v>43881</v>
      </c>
      <c r="K65" s="77">
        <f>VLOOKUP(C65,'2018-19 Needs Trade Grid'!$C:$L,9,0)</f>
        <v>3</v>
      </c>
    </row>
    <row r="66" spans="1:14" ht="55.5" customHeight="1" x14ac:dyDescent="0.35">
      <c r="A66" s="81" t="s">
        <v>38</v>
      </c>
      <c r="B66" s="63"/>
      <c r="C66" s="16" t="s">
        <v>285</v>
      </c>
      <c r="D66" s="62" t="s">
        <v>114</v>
      </c>
      <c r="E66" s="62" t="s">
        <v>286</v>
      </c>
      <c r="F66" s="62" t="s">
        <v>280</v>
      </c>
      <c r="G66" s="66">
        <v>43854</v>
      </c>
      <c r="H66" s="66">
        <v>43861</v>
      </c>
      <c r="I66" s="66">
        <v>43882</v>
      </c>
      <c r="J66" s="65">
        <v>43888</v>
      </c>
      <c r="K66" s="77">
        <v>5</v>
      </c>
    </row>
    <row r="67" spans="1:14" ht="45" customHeight="1" x14ac:dyDescent="0.35">
      <c r="A67" s="81" t="str">
        <f>VLOOKUP(C67,'2018-19 Needs Trade Grid'!$C:$L,10,0)</f>
        <v>Beer &amp; Cider</v>
      </c>
      <c r="B67" s="64"/>
      <c r="C67" s="16" t="s">
        <v>287</v>
      </c>
      <c r="D67" s="62" t="str">
        <f>VLOOKUP($C67,'2018-19 Needs Trade Grid'!$C:$F,2,0)</f>
        <v>All Countries (excluding Ontario Craft Beer)</v>
      </c>
      <c r="E67" s="62" t="str">
        <f>VLOOKUP($C67,'2018-19 Needs Trade Grid'!$C:$F,3,0)</f>
        <v>Competitive With Current Assortment</v>
      </c>
      <c r="F67" s="62"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65">
        <v>43861</v>
      </c>
      <c r="H67" s="65">
        <v>43868</v>
      </c>
      <c r="I67" s="65">
        <v>43889</v>
      </c>
      <c r="J67" s="65">
        <v>43895</v>
      </c>
      <c r="K67" s="77">
        <f>VLOOKUP(C67,'2018-19 Needs Trade Grid'!$C:$L,9,0)</f>
        <v>3</v>
      </c>
    </row>
    <row r="68" spans="1:14" ht="114" customHeight="1" x14ac:dyDescent="0.35">
      <c r="A68" s="81" t="str">
        <f>VLOOKUP(C68,'2018-19 Needs Trade Grid'!$C:$L,10,0)</f>
        <v>Spirits</v>
      </c>
      <c r="B68" s="109"/>
      <c r="C68" s="16" t="s">
        <v>19</v>
      </c>
      <c r="D68" s="62" t="str">
        <f>VLOOKUP($C68,'2018-19 Needs Trade Grid'!$C:$F,2,0)</f>
        <v>Canada (Ontario)</v>
      </c>
      <c r="E68" s="62">
        <f>VLOOKUP($C68,'2018-19 Needs Trade Grid'!$C:$F,3,0)</f>
        <v>27.75</v>
      </c>
      <c r="F68" s="62"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66">
        <v>43868</v>
      </c>
      <c r="H68" s="66">
        <v>43875</v>
      </c>
      <c r="I68" s="66">
        <v>43896</v>
      </c>
      <c r="J68" s="65">
        <v>43902</v>
      </c>
      <c r="K68" s="77">
        <f>VLOOKUP(C68,'2018-19 Needs Trade Grid'!$C:$L,9,0)</f>
        <v>4</v>
      </c>
    </row>
    <row r="69" spans="1:14" ht="116" x14ac:dyDescent="0.35">
      <c r="A69" s="81" t="s">
        <v>288</v>
      </c>
      <c r="B69" s="63"/>
      <c r="C69" s="16" t="s">
        <v>289</v>
      </c>
      <c r="D69" s="62" t="s">
        <v>16</v>
      </c>
      <c r="E69" s="62" t="s">
        <v>17</v>
      </c>
      <c r="F69" s="62" t="s">
        <v>290</v>
      </c>
      <c r="G69" s="66">
        <v>43868</v>
      </c>
      <c r="H69" s="66">
        <v>43875</v>
      </c>
      <c r="I69" s="66">
        <v>43896</v>
      </c>
      <c r="J69" s="65">
        <v>43902</v>
      </c>
      <c r="K69" s="77">
        <f>VLOOKUP(C69,'2018-19 Needs Trade Grid'!$C:$L,9,0)</f>
        <v>25</v>
      </c>
    </row>
    <row r="70" spans="1:14" ht="87" x14ac:dyDescent="0.35">
      <c r="A70" s="81" t="str">
        <f>VLOOKUP(C70,'2018-19 Needs Trade Grid'!$C:$L,10,0)</f>
        <v>Spirits</v>
      </c>
      <c r="B70" s="63"/>
      <c r="C70" s="16" t="s">
        <v>291</v>
      </c>
      <c r="D70" s="62" t="str">
        <f>VLOOKUP($C70,'2018-19 Needs Trade Grid'!$C:$F,2,0)</f>
        <v>All Countries</v>
      </c>
      <c r="E70" s="62" t="str">
        <f>VLOOKUP($C70,'2018-19 Needs Trade Grid'!$C:$F,3,0)</f>
        <v>Various</v>
      </c>
      <c r="F70" s="62"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66">
        <v>43868</v>
      </c>
      <c r="H70" s="66">
        <v>43875</v>
      </c>
      <c r="I70" s="66">
        <v>43896</v>
      </c>
      <c r="J70" s="65">
        <v>43902</v>
      </c>
      <c r="K70" s="77">
        <f>VLOOKUP(C70,'2018-19 Needs Trade Grid'!$C:$L,9,0)</f>
        <v>25</v>
      </c>
    </row>
    <row r="71" spans="1:14" s="75" customFormat="1" ht="104" x14ac:dyDescent="0.35">
      <c r="A71" s="83" t="s">
        <v>55</v>
      </c>
      <c r="B71" s="62"/>
      <c r="C71" s="16" t="s">
        <v>289</v>
      </c>
      <c r="D71" s="62" t="s">
        <v>124</v>
      </c>
      <c r="E71" s="62" t="s">
        <v>17</v>
      </c>
      <c r="F71" s="80" t="s">
        <v>292</v>
      </c>
      <c r="G71" s="73">
        <v>43868</v>
      </c>
      <c r="H71" s="73">
        <v>43875</v>
      </c>
      <c r="I71" s="73">
        <v>43896</v>
      </c>
      <c r="J71" s="74">
        <v>43902</v>
      </c>
      <c r="K71" s="77">
        <f>VLOOKUP(C71,'2018-19 Needs Trade Grid'!$C:$L,9,0)</f>
        <v>25</v>
      </c>
      <c r="M71"/>
      <c r="N71"/>
    </row>
    <row r="72" spans="1:14" ht="48.75" customHeight="1" x14ac:dyDescent="0.35">
      <c r="A72" s="81" t="s">
        <v>23</v>
      </c>
      <c r="B72" s="63"/>
      <c r="C72" s="16" t="s">
        <v>234</v>
      </c>
      <c r="D72" s="62" t="s">
        <v>124</v>
      </c>
      <c r="E72" s="62" t="s">
        <v>25</v>
      </c>
      <c r="F72" s="62" t="s">
        <v>235</v>
      </c>
      <c r="G72" s="66">
        <v>43875</v>
      </c>
      <c r="H72" s="66">
        <v>43882</v>
      </c>
      <c r="I72" s="66">
        <v>43903</v>
      </c>
      <c r="J72" s="65">
        <v>43909</v>
      </c>
      <c r="K72" s="77">
        <v>5</v>
      </c>
    </row>
    <row r="73" spans="1:14" ht="188.5" x14ac:dyDescent="0.35">
      <c r="A73" s="81" t="str">
        <f>VLOOKUP(C73,'2018-19 Needs Trade Grid'!$C:$L,10,0)</f>
        <v>Spirits</v>
      </c>
      <c r="B73" s="109"/>
      <c r="C73" s="44" t="s">
        <v>293</v>
      </c>
      <c r="D73" s="62" t="str">
        <f>VLOOKUP($C73,'2018-19 Needs Trade Grid'!$C:$F,2,0)</f>
        <v>All Countries</v>
      </c>
      <c r="E73" s="62" t="str">
        <f>VLOOKUP($C73,'2018-19 Needs Trade Grid'!$C:$F,3,0)</f>
        <v>$25.95+</v>
      </c>
      <c r="F73" s="62"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66">
        <v>43882</v>
      </c>
      <c r="H73" s="66">
        <v>43889</v>
      </c>
      <c r="I73" s="66">
        <v>43910</v>
      </c>
      <c r="J73" s="65">
        <v>43916</v>
      </c>
      <c r="K73" s="77">
        <f>VLOOKUP(C73,'2018-19 Needs Trade Grid'!$C:$L,9,0)</f>
        <v>6</v>
      </c>
    </row>
  </sheetData>
  <autoFilter ref="A2:N73" xr:uid="{00000000-0009-0000-0000-000001000000}"/>
  <customSheetViews>
    <customSheetView guid="{185A5CD5-3184-493D-8586-15BEEE1E3F5A}" showAutoFilter="1" state="hidden">
      <pane ySplit="2" topLeftCell="A3" activePane="bottomLeft" state="frozen"/>
      <selection pane="bottomLeft" sqref="A1:K3"/>
      <pageMargins left="0" right="0" top="0" bottom="0" header="0" footer="0"/>
      <pageSetup orientation="portrait" horizontalDpi="300" verticalDpi="300" r:id="rId1"/>
      <autoFilter ref="A2:N73" xr:uid="{6059F98B-86D5-4F2F-9F53-71298B501D5F}"/>
    </customSheetView>
    <customSheetView guid="{73078B99-6B6B-4F3B-AEEA-5AC4F88B9E68}" showAutoFilter="1" state="hidden">
      <pane ySplit="2" topLeftCell="A3" activePane="bottomLeft" state="frozen"/>
      <selection pane="bottomLeft" sqref="A1:K3"/>
      <pageMargins left="0" right="0" top="0" bottom="0" header="0" footer="0"/>
      <pageSetup orientation="portrait" horizontalDpi="300" verticalDpi="300" r:id="rId2"/>
      <autoFilter ref="A2:N73" xr:uid="{13CF43D1-04D5-4DBC-91D7-0F8F1CE86F64}"/>
    </customSheetView>
    <customSheetView guid="{A419E118-27CE-453F-8E2E-57861CD2041E}" scale="85" showAutoFilter="1" topLeftCell="A68">
      <selection activeCell="B73" sqref="B73"/>
      <pageMargins left="0" right="0" top="0" bottom="0" header="0" footer="0"/>
      <pageSetup orientation="portrait" horizontalDpi="300" verticalDpi="300" r:id="rId3"/>
      <autoFilter ref="A2:N73" xr:uid="{4E425346-195D-47B3-961F-054529B7732B}"/>
    </customSheetView>
    <customSheetView guid="{22257EB2-3327-40FC-8113-145770006338}">
      <pane ySplit="2" topLeftCell="A6" activePane="bottomLeft" state="frozen"/>
      <selection pane="bottomLeft" activeCell="C8" sqref="C8"/>
      <pageMargins left="0" right="0" top="0" bottom="0" header="0" footer="0"/>
      <pageSetup orientation="portrait" horizontalDpi="300" verticalDpi="300" r:id="rId4"/>
    </customSheetView>
    <customSheetView guid="{5B3AED00-93DF-4FAB-9F3C-5DA9CBE9CC8B}" showAutoFilter="1" state="hidden">
      <pane ySplit="2" topLeftCell="A3" activePane="bottomLeft" state="frozen"/>
      <selection pane="bottomLeft" sqref="A1:K3"/>
      <pageMargins left="0" right="0" top="0" bottom="0" header="0" footer="0"/>
      <pageSetup orientation="portrait" horizontalDpi="300" verticalDpi="300" r:id="rId5"/>
      <autoFilter ref="A2:N73" xr:uid="{42C8F243-FA61-47AE-906A-B4B75AF8DAB9}"/>
    </customSheetView>
    <customSheetView guid="{A14B8E4B-3F8F-4606-8E44-39BB9FEA4A2E}" scale="80" topLeftCell="A19">
      <selection activeCell="F23" sqref="F23"/>
      <pageMargins left="0" right="0" top="0" bottom="0" header="0" footer="0"/>
      <pageSetup orientation="portrait" horizontalDpi="300" verticalDpi="300" r:id="rId6"/>
    </customSheetView>
    <customSheetView guid="{D60E86EB-F5F3-43AC-A4F6-D4B3DC453DD2}" showAutoFilter="1" state="hidden">
      <pane ySplit="2" topLeftCell="A3" activePane="bottomLeft" state="frozen"/>
      <selection pane="bottomLeft" sqref="A1:K3"/>
      <pageMargins left="0" right="0" top="0" bottom="0" header="0" footer="0"/>
      <pageSetup orientation="portrait" horizontalDpi="300" verticalDpi="300" r:id="rId7"/>
      <autoFilter ref="A2:N73" xr:uid="{517BAF70-F15F-49FB-AF3F-B2913778FA5E}"/>
    </customSheetView>
  </customSheetView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60" zoomScaleNormal="60" workbookViewId="0">
      <selection activeCell="J44" sqref="J44"/>
    </sheetView>
  </sheetViews>
  <sheetFormatPr defaultColWidth="9.453125" defaultRowHeight="14.5" x14ac:dyDescent="0.35"/>
  <cols>
    <col min="1" max="1" width="12.453125" style="4" customWidth="1"/>
    <col min="2" max="2" width="13.453125" style="6" customWidth="1"/>
    <col min="3" max="3" width="28" style="4"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453125" style="2" customWidth="1"/>
    <col min="12" max="12" width="12.453125" style="4" customWidth="1"/>
  </cols>
  <sheetData>
    <row r="1" spans="1:12" ht="21" x14ac:dyDescent="0.35">
      <c r="A1" s="55" t="s">
        <v>294</v>
      </c>
      <c r="B1" s="56"/>
      <c r="C1" s="56"/>
      <c r="D1" s="56"/>
      <c r="E1" s="56"/>
      <c r="F1" s="56"/>
      <c r="G1" s="56"/>
      <c r="H1" s="56"/>
      <c r="I1" s="56"/>
      <c r="J1" s="56"/>
      <c r="K1" s="56"/>
      <c r="L1" s="55" t="s">
        <v>294</v>
      </c>
    </row>
    <row r="2" spans="1:12" ht="30" customHeight="1" thickBot="1" x14ac:dyDescent="0.4">
      <c r="A2" s="57" t="s">
        <v>295</v>
      </c>
      <c r="B2" s="58"/>
      <c r="C2" s="58"/>
      <c r="D2" s="58"/>
      <c r="E2" s="58"/>
      <c r="F2" s="58"/>
      <c r="G2" s="58"/>
      <c r="H2" s="58"/>
      <c r="I2" s="58"/>
      <c r="J2" s="58"/>
      <c r="K2" s="58"/>
      <c r="L2" s="57" t="s">
        <v>295</v>
      </c>
    </row>
    <row r="3" spans="1:12" ht="57.65" customHeight="1" x14ac:dyDescent="0.35">
      <c r="A3" s="39" t="s">
        <v>0</v>
      </c>
      <c r="B3" s="37" t="s">
        <v>1</v>
      </c>
      <c r="C3" s="37" t="s">
        <v>2</v>
      </c>
      <c r="D3" s="37" t="s">
        <v>3</v>
      </c>
      <c r="E3" s="37" t="s">
        <v>4</v>
      </c>
      <c r="F3" s="37" t="s">
        <v>296</v>
      </c>
      <c r="G3" s="38" t="s">
        <v>6</v>
      </c>
      <c r="H3" s="38" t="s">
        <v>7</v>
      </c>
      <c r="I3" s="38" t="s">
        <v>8</v>
      </c>
      <c r="J3" s="38" t="s">
        <v>9</v>
      </c>
      <c r="K3" s="37" t="s">
        <v>11</v>
      </c>
      <c r="L3" s="39" t="s">
        <v>0</v>
      </c>
    </row>
    <row r="4" spans="1:12" ht="93.75" customHeight="1" x14ac:dyDescent="0.35">
      <c r="A4" s="16" t="s">
        <v>38</v>
      </c>
      <c r="B4" s="16">
        <v>2526</v>
      </c>
      <c r="C4" s="16" t="s">
        <v>297</v>
      </c>
      <c r="D4" s="16" t="s">
        <v>114</v>
      </c>
      <c r="E4" s="16" t="s">
        <v>141</v>
      </c>
      <c r="F4" s="40" t="s">
        <v>298</v>
      </c>
      <c r="G4" s="11">
        <f>H4-7</f>
        <v>43168</v>
      </c>
      <c r="H4" s="11">
        <f t="shared" ref="H4:H32" si="0">I4-21</f>
        <v>43175</v>
      </c>
      <c r="I4" s="11">
        <f t="shared" ref="I4:I32" si="1">J4-6</f>
        <v>43196</v>
      </c>
      <c r="J4" s="11">
        <v>43202</v>
      </c>
      <c r="K4" s="9">
        <v>10</v>
      </c>
      <c r="L4" s="16" t="s">
        <v>38</v>
      </c>
    </row>
    <row r="5" spans="1:12" ht="96.75" customHeight="1" x14ac:dyDescent="0.35">
      <c r="A5" s="16" t="s">
        <v>38</v>
      </c>
      <c r="B5" s="16">
        <v>2527</v>
      </c>
      <c r="C5" s="16" t="s">
        <v>299</v>
      </c>
      <c r="D5" s="16" t="s">
        <v>114</v>
      </c>
      <c r="E5" s="16" t="s">
        <v>141</v>
      </c>
      <c r="F5" s="40" t="s">
        <v>300</v>
      </c>
      <c r="G5" s="11">
        <f>H5-7</f>
        <v>43175</v>
      </c>
      <c r="H5" s="11">
        <f t="shared" si="0"/>
        <v>43182</v>
      </c>
      <c r="I5" s="11">
        <f t="shared" si="1"/>
        <v>43203</v>
      </c>
      <c r="J5" s="11">
        <v>43209</v>
      </c>
      <c r="K5" s="9">
        <v>10</v>
      </c>
      <c r="L5" s="16" t="s">
        <v>38</v>
      </c>
    </row>
    <row r="6" spans="1:12" ht="92.25" customHeight="1" x14ac:dyDescent="0.35">
      <c r="A6" s="16" t="s">
        <v>31</v>
      </c>
      <c r="B6" s="16">
        <v>2528</v>
      </c>
      <c r="C6" s="41" t="s">
        <v>209</v>
      </c>
      <c r="D6" s="41" t="s">
        <v>20</v>
      </c>
      <c r="E6" s="41" t="s">
        <v>17</v>
      </c>
      <c r="F6" s="42" t="s">
        <v>301</v>
      </c>
      <c r="G6" s="32">
        <f>H6-8</f>
        <v>43188</v>
      </c>
      <c r="H6" s="11">
        <f t="shared" si="0"/>
        <v>43196</v>
      </c>
      <c r="I6" s="11">
        <f t="shared" si="1"/>
        <v>43217</v>
      </c>
      <c r="J6" s="11">
        <v>43223</v>
      </c>
      <c r="K6" s="9">
        <v>25</v>
      </c>
      <c r="L6" s="16" t="s">
        <v>31</v>
      </c>
    </row>
    <row r="7" spans="1:12" ht="71.25" customHeight="1" x14ac:dyDescent="0.35">
      <c r="A7" s="16" t="s">
        <v>38</v>
      </c>
      <c r="B7" s="16">
        <v>2529</v>
      </c>
      <c r="C7" s="16" t="s">
        <v>210</v>
      </c>
      <c r="D7" s="16" t="s">
        <v>46</v>
      </c>
      <c r="E7" s="16" t="s">
        <v>17</v>
      </c>
      <c r="F7" s="33" t="s">
        <v>302</v>
      </c>
      <c r="G7" s="32">
        <f>H7-8</f>
        <v>43188</v>
      </c>
      <c r="H7" s="11">
        <f t="shared" si="0"/>
        <v>43196</v>
      </c>
      <c r="I7" s="11">
        <f t="shared" si="1"/>
        <v>43217</v>
      </c>
      <c r="J7" s="11">
        <v>43223</v>
      </c>
      <c r="K7" s="9">
        <v>25</v>
      </c>
      <c r="L7" s="16" t="s">
        <v>38</v>
      </c>
    </row>
    <row r="8" spans="1:12" ht="93.75" customHeight="1" x14ac:dyDescent="0.35">
      <c r="A8" s="16" t="s">
        <v>48</v>
      </c>
      <c r="B8" s="16">
        <v>2530</v>
      </c>
      <c r="C8" s="16" t="s">
        <v>211</v>
      </c>
      <c r="D8" s="16" t="s">
        <v>303</v>
      </c>
      <c r="E8" s="16" t="s">
        <v>17</v>
      </c>
      <c r="F8" s="33" t="s">
        <v>304</v>
      </c>
      <c r="G8" s="32">
        <f>H8-8</f>
        <v>43188</v>
      </c>
      <c r="H8" s="11">
        <f t="shared" si="0"/>
        <v>43196</v>
      </c>
      <c r="I8" s="11">
        <f t="shared" si="1"/>
        <v>43217</v>
      </c>
      <c r="J8" s="11">
        <v>43223</v>
      </c>
      <c r="K8" s="9">
        <v>25</v>
      </c>
      <c r="L8" s="16" t="s">
        <v>48</v>
      </c>
    </row>
    <row r="9" spans="1:12" ht="77.5" customHeight="1" x14ac:dyDescent="0.35">
      <c r="A9" s="16" t="s">
        <v>27</v>
      </c>
      <c r="B9" s="16">
        <v>2531</v>
      </c>
      <c r="C9" s="16" t="s">
        <v>212</v>
      </c>
      <c r="D9" s="16" t="s">
        <v>16</v>
      </c>
      <c r="E9" s="16" t="s">
        <v>305</v>
      </c>
      <c r="F9" s="40" t="s">
        <v>306</v>
      </c>
      <c r="G9" s="32">
        <f>H9-8</f>
        <v>43188</v>
      </c>
      <c r="H9" s="11">
        <f t="shared" si="0"/>
        <v>43196</v>
      </c>
      <c r="I9" s="11">
        <f t="shared" si="1"/>
        <v>43217</v>
      </c>
      <c r="J9" s="11">
        <v>43223</v>
      </c>
      <c r="K9" s="9">
        <v>5</v>
      </c>
      <c r="L9" s="16" t="s">
        <v>27</v>
      </c>
    </row>
    <row r="10" spans="1:12" ht="87" customHeight="1" x14ac:dyDescent="0.35">
      <c r="A10" s="16" t="s">
        <v>48</v>
      </c>
      <c r="B10" s="41">
        <v>2532</v>
      </c>
      <c r="C10" s="41" t="s">
        <v>307</v>
      </c>
      <c r="D10" s="41" t="s">
        <v>308</v>
      </c>
      <c r="E10" s="41" t="s">
        <v>309</v>
      </c>
      <c r="F10" s="43" t="s">
        <v>310</v>
      </c>
      <c r="G10" s="11">
        <f t="shared" ref="G10:G32" si="2">H10-7</f>
        <v>43217</v>
      </c>
      <c r="H10" s="11">
        <f t="shared" si="0"/>
        <v>43224</v>
      </c>
      <c r="I10" s="11">
        <f t="shared" si="1"/>
        <v>43245</v>
      </c>
      <c r="J10" s="11">
        <v>43251</v>
      </c>
      <c r="K10" s="9">
        <v>25</v>
      </c>
      <c r="L10" s="16" t="s">
        <v>48</v>
      </c>
    </row>
    <row r="11" spans="1:12" ht="73.400000000000006" customHeight="1" x14ac:dyDescent="0.35">
      <c r="A11" s="16" t="s">
        <v>38</v>
      </c>
      <c r="B11" s="16">
        <v>2533</v>
      </c>
      <c r="C11" s="16" t="s">
        <v>311</v>
      </c>
      <c r="D11" s="16" t="s">
        <v>40</v>
      </c>
      <c r="E11" s="16" t="s">
        <v>312</v>
      </c>
      <c r="F11" s="40" t="s">
        <v>313</v>
      </c>
      <c r="G11" s="11">
        <f t="shared" si="2"/>
        <v>43224</v>
      </c>
      <c r="H11" s="11">
        <f t="shared" si="0"/>
        <v>43231</v>
      </c>
      <c r="I11" s="11">
        <f t="shared" si="1"/>
        <v>43252</v>
      </c>
      <c r="J11" s="11">
        <v>43258</v>
      </c>
      <c r="K11" s="9">
        <v>5</v>
      </c>
      <c r="L11" s="16" t="s">
        <v>38</v>
      </c>
    </row>
    <row r="12" spans="1:12" ht="90.75" customHeight="1" x14ac:dyDescent="0.35">
      <c r="A12" s="16" t="s">
        <v>38</v>
      </c>
      <c r="B12" s="16">
        <v>2534</v>
      </c>
      <c r="C12" s="16" t="s">
        <v>314</v>
      </c>
      <c r="D12" s="16" t="s">
        <v>40</v>
      </c>
      <c r="E12" s="16" t="s">
        <v>315</v>
      </c>
      <c r="F12" s="40" t="s">
        <v>316</v>
      </c>
      <c r="G12" s="11">
        <f t="shared" si="2"/>
        <v>43231</v>
      </c>
      <c r="H12" s="11">
        <f t="shared" si="0"/>
        <v>43238</v>
      </c>
      <c r="I12" s="11">
        <f t="shared" si="1"/>
        <v>43259</v>
      </c>
      <c r="J12" s="11">
        <v>43265</v>
      </c>
      <c r="K12" s="9">
        <v>5</v>
      </c>
      <c r="L12" s="16" t="s">
        <v>38</v>
      </c>
    </row>
    <row r="13" spans="1:12" ht="93" customHeight="1" x14ac:dyDescent="0.35">
      <c r="A13" s="16" t="s">
        <v>27</v>
      </c>
      <c r="B13" s="16">
        <v>2535</v>
      </c>
      <c r="C13" s="41" t="s">
        <v>236</v>
      </c>
      <c r="D13" s="41" t="s">
        <v>16</v>
      </c>
      <c r="E13" s="41" t="s">
        <v>86</v>
      </c>
      <c r="F13" s="42" t="s">
        <v>237</v>
      </c>
      <c r="G13" s="11">
        <f t="shared" si="2"/>
        <v>43252</v>
      </c>
      <c r="H13" s="11">
        <f t="shared" si="0"/>
        <v>43259</v>
      </c>
      <c r="I13" s="11">
        <f t="shared" si="1"/>
        <v>43280</v>
      </c>
      <c r="J13" s="11">
        <v>43286</v>
      </c>
      <c r="K13" s="9">
        <v>10</v>
      </c>
      <c r="L13" s="16" t="s">
        <v>27</v>
      </c>
    </row>
    <row r="14" spans="1:12" ht="90.75" customHeight="1" x14ac:dyDescent="0.35">
      <c r="A14" s="9" t="s">
        <v>31</v>
      </c>
      <c r="B14" s="41">
        <v>2536</v>
      </c>
      <c r="C14" s="44" t="s">
        <v>317</v>
      </c>
      <c r="D14" s="9" t="s">
        <v>20</v>
      </c>
      <c r="E14" s="9" t="s">
        <v>17</v>
      </c>
      <c r="F14" s="40" t="s">
        <v>318</v>
      </c>
      <c r="G14" s="11">
        <f t="shared" si="2"/>
        <v>43259</v>
      </c>
      <c r="H14" s="11">
        <f t="shared" si="0"/>
        <v>43266</v>
      </c>
      <c r="I14" s="11">
        <f t="shared" si="1"/>
        <v>43287</v>
      </c>
      <c r="J14" s="11">
        <v>43293</v>
      </c>
      <c r="K14" s="9">
        <v>25</v>
      </c>
      <c r="L14" s="9" t="s">
        <v>31</v>
      </c>
    </row>
    <row r="15" spans="1:12" ht="80.25" customHeight="1" x14ac:dyDescent="0.35">
      <c r="A15" s="9" t="s">
        <v>31</v>
      </c>
      <c r="B15" s="16">
        <v>2537</v>
      </c>
      <c r="C15" s="16" t="s">
        <v>243</v>
      </c>
      <c r="D15" s="16" t="s">
        <v>20</v>
      </c>
      <c r="E15" s="16" t="s">
        <v>17</v>
      </c>
      <c r="F15" s="33" t="s">
        <v>301</v>
      </c>
      <c r="G15" s="11">
        <f t="shared" si="2"/>
        <v>43273</v>
      </c>
      <c r="H15" s="11">
        <f t="shared" si="0"/>
        <v>43280</v>
      </c>
      <c r="I15" s="11">
        <f t="shared" si="1"/>
        <v>43301</v>
      </c>
      <c r="J15" s="11">
        <v>43307</v>
      </c>
      <c r="K15" s="9">
        <v>25</v>
      </c>
      <c r="L15" s="9" t="s">
        <v>31</v>
      </c>
    </row>
    <row r="16" spans="1:12" ht="84" customHeight="1" x14ac:dyDescent="0.35">
      <c r="A16" s="16" t="s">
        <v>38</v>
      </c>
      <c r="B16" s="16">
        <v>2538</v>
      </c>
      <c r="C16" s="16" t="s">
        <v>244</v>
      </c>
      <c r="D16" s="16" t="s">
        <v>46</v>
      </c>
      <c r="E16" s="16" t="s">
        <v>17</v>
      </c>
      <c r="F16" s="33" t="s">
        <v>319</v>
      </c>
      <c r="G16" s="11">
        <f t="shared" si="2"/>
        <v>43273</v>
      </c>
      <c r="H16" s="11">
        <f t="shared" si="0"/>
        <v>43280</v>
      </c>
      <c r="I16" s="11">
        <f t="shared" si="1"/>
        <v>43301</v>
      </c>
      <c r="J16" s="11">
        <v>43307</v>
      </c>
      <c r="K16" s="9">
        <v>25</v>
      </c>
      <c r="L16" s="16" t="s">
        <v>38</v>
      </c>
    </row>
    <row r="17" spans="1:12" ht="78.75" customHeight="1" x14ac:dyDescent="0.35">
      <c r="A17" s="16" t="s">
        <v>48</v>
      </c>
      <c r="B17" s="16">
        <v>2539</v>
      </c>
      <c r="C17" s="41" t="s">
        <v>245</v>
      </c>
      <c r="D17" s="16" t="s">
        <v>303</v>
      </c>
      <c r="E17" s="16" t="s">
        <v>17</v>
      </c>
      <c r="F17" s="42" t="s">
        <v>304</v>
      </c>
      <c r="G17" s="11">
        <f t="shared" si="2"/>
        <v>43273</v>
      </c>
      <c r="H17" s="11">
        <f t="shared" si="0"/>
        <v>43280</v>
      </c>
      <c r="I17" s="11">
        <f t="shared" si="1"/>
        <v>43301</v>
      </c>
      <c r="J17" s="11">
        <v>43307</v>
      </c>
      <c r="K17" s="9">
        <v>25</v>
      </c>
      <c r="L17" s="16" t="s">
        <v>48</v>
      </c>
    </row>
    <row r="18" spans="1:12" ht="102" customHeight="1" x14ac:dyDescent="0.35">
      <c r="A18" s="16" t="s">
        <v>27</v>
      </c>
      <c r="B18" s="41">
        <v>2540</v>
      </c>
      <c r="C18" s="16" t="s">
        <v>110</v>
      </c>
      <c r="D18" s="16" t="s">
        <v>16</v>
      </c>
      <c r="E18" s="16" t="s">
        <v>111</v>
      </c>
      <c r="F18" s="43" t="s">
        <v>320</v>
      </c>
      <c r="G18" s="11">
        <f t="shared" si="2"/>
        <v>43287</v>
      </c>
      <c r="H18" s="11">
        <f t="shared" si="0"/>
        <v>43294</v>
      </c>
      <c r="I18" s="11">
        <f t="shared" si="1"/>
        <v>43315</v>
      </c>
      <c r="J18" s="11">
        <v>43321</v>
      </c>
      <c r="K18" s="9">
        <v>5</v>
      </c>
      <c r="L18" s="16" t="s">
        <v>27</v>
      </c>
    </row>
    <row r="19" spans="1:12" ht="77.5" customHeight="1" x14ac:dyDescent="0.35">
      <c r="A19" s="16" t="s">
        <v>38</v>
      </c>
      <c r="B19" s="16">
        <v>2541</v>
      </c>
      <c r="C19" s="41" t="s">
        <v>321</v>
      </c>
      <c r="D19" s="41" t="s">
        <v>322</v>
      </c>
      <c r="E19" s="41" t="s">
        <v>323</v>
      </c>
      <c r="F19" s="43" t="s">
        <v>324</v>
      </c>
      <c r="G19" s="11">
        <f t="shared" si="2"/>
        <v>43287</v>
      </c>
      <c r="H19" s="11">
        <f t="shared" si="0"/>
        <v>43294</v>
      </c>
      <c r="I19" s="11">
        <f t="shared" si="1"/>
        <v>43315</v>
      </c>
      <c r="J19" s="11">
        <v>43321</v>
      </c>
      <c r="K19" s="9">
        <v>10</v>
      </c>
      <c r="L19" s="16" t="s">
        <v>38</v>
      </c>
    </row>
    <row r="20" spans="1:12" ht="80.25" customHeight="1" x14ac:dyDescent="0.35">
      <c r="A20" s="16" t="s">
        <v>48</v>
      </c>
      <c r="B20" s="16">
        <v>2542</v>
      </c>
      <c r="C20" s="16" t="s">
        <v>325</v>
      </c>
      <c r="D20" s="16" t="s">
        <v>308</v>
      </c>
      <c r="E20" s="16" t="s">
        <v>29</v>
      </c>
      <c r="F20" s="40" t="s">
        <v>326</v>
      </c>
      <c r="G20" s="11">
        <f t="shared" si="2"/>
        <v>43294</v>
      </c>
      <c r="H20" s="11">
        <f t="shared" si="0"/>
        <v>43301</v>
      </c>
      <c r="I20" s="11">
        <f t="shared" si="1"/>
        <v>43322</v>
      </c>
      <c r="J20" s="11">
        <v>43328</v>
      </c>
      <c r="K20" s="9">
        <v>5</v>
      </c>
      <c r="L20" s="16" t="s">
        <v>48</v>
      </c>
    </row>
    <row r="21" spans="1:12" ht="84.75" customHeight="1" x14ac:dyDescent="0.35">
      <c r="A21" s="16" t="s">
        <v>27</v>
      </c>
      <c r="B21" s="16">
        <v>2543</v>
      </c>
      <c r="C21" s="16" t="s">
        <v>248</v>
      </c>
      <c r="D21" s="16" t="s">
        <v>16</v>
      </c>
      <c r="E21" s="16" t="s">
        <v>111</v>
      </c>
      <c r="F21" s="40" t="s">
        <v>327</v>
      </c>
      <c r="G21" s="11">
        <f t="shared" si="2"/>
        <v>43301</v>
      </c>
      <c r="H21" s="11">
        <f t="shared" si="0"/>
        <v>43308</v>
      </c>
      <c r="I21" s="11">
        <f t="shared" si="1"/>
        <v>43329</v>
      </c>
      <c r="J21" s="11">
        <v>43335</v>
      </c>
      <c r="K21" s="9">
        <v>10</v>
      </c>
      <c r="L21" s="16" t="s">
        <v>27</v>
      </c>
    </row>
    <row r="22" spans="1:12" ht="73.5" customHeight="1" x14ac:dyDescent="0.35">
      <c r="A22" s="16" t="s">
        <v>38</v>
      </c>
      <c r="B22" s="41">
        <v>2544</v>
      </c>
      <c r="C22" s="9" t="s">
        <v>328</v>
      </c>
      <c r="D22" s="16" t="s">
        <v>114</v>
      </c>
      <c r="E22" s="16" t="s">
        <v>329</v>
      </c>
      <c r="F22" s="40" t="s">
        <v>330</v>
      </c>
      <c r="G22" s="11">
        <f t="shared" si="2"/>
        <v>43322</v>
      </c>
      <c r="H22" s="11">
        <f t="shared" si="0"/>
        <v>43329</v>
      </c>
      <c r="I22" s="11">
        <f t="shared" si="1"/>
        <v>43350</v>
      </c>
      <c r="J22" s="11">
        <v>43356</v>
      </c>
      <c r="K22" s="9">
        <v>10</v>
      </c>
      <c r="L22" s="16" t="s">
        <v>38</v>
      </c>
    </row>
    <row r="23" spans="1:12" ht="78" customHeight="1" x14ac:dyDescent="0.35">
      <c r="A23" s="16" t="s">
        <v>31</v>
      </c>
      <c r="B23" s="16">
        <v>2545</v>
      </c>
      <c r="C23" s="16" t="s">
        <v>146</v>
      </c>
      <c r="D23" s="16" t="s">
        <v>20</v>
      </c>
      <c r="E23" s="16" t="s">
        <v>331</v>
      </c>
      <c r="F23" s="40" t="s">
        <v>332</v>
      </c>
      <c r="G23" s="11">
        <f t="shared" si="2"/>
        <v>43350</v>
      </c>
      <c r="H23" s="11">
        <f t="shared" si="0"/>
        <v>43357</v>
      </c>
      <c r="I23" s="11">
        <f t="shared" si="1"/>
        <v>43378</v>
      </c>
      <c r="J23" s="11">
        <v>43384</v>
      </c>
      <c r="K23" s="9">
        <v>25</v>
      </c>
      <c r="L23" s="16" t="s">
        <v>31</v>
      </c>
    </row>
    <row r="24" spans="1:12" ht="81.25" customHeight="1" x14ac:dyDescent="0.35">
      <c r="A24" s="16" t="s">
        <v>38</v>
      </c>
      <c r="B24" s="16">
        <v>2546</v>
      </c>
      <c r="C24" s="16" t="s">
        <v>333</v>
      </c>
      <c r="D24" s="16" t="s">
        <v>114</v>
      </c>
      <c r="E24" s="16" t="s">
        <v>180</v>
      </c>
      <c r="F24" s="40" t="s">
        <v>334</v>
      </c>
      <c r="G24" s="11">
        <f t="shared" si="2"/>
        <v>43357</v>
      </c>
      <c r="H24" s="11">
        <f t="shared" si="0"/>
        <v>43364</v>
      </c>
      <c r="I24" s="11">
        <f t="shared" si="1"/>
        <v>43385</v>
      </c>
      <c r="J24" s="11">
        <v>43391</v>
      </c>
      <c r="K24" s="9">
        <v>10</v>
      </c>
      <c r="L24" s="16" t="s">
        <v>38</v>
      </c>
    </row>
    <row r="25" spans="1:12" ht="83.25" customHeight="1" x14ac:dyDescent="0.35">
      <c r="A25" s="16" t="s">
        <v>48</v>
      </c>
      <c r="B25" s="16">
        <v>2547</v>
      </c>
      <c r="C25" s="16" t="s">
        <v>335</v>
      </c>
      <c r="D25" s="16" t="s">
        <v>262</v>
      </c>
      <c r="E25" s="16" t="s">
        <v>336</v>
      </c>
      <c r="F25" s="40" t="s">
        <v>263</v>
      </c>
      <c r="G25" s="11">
        <f t="shared" si="2"/>
        <v>43378</v>
      </c>
      <c r="H25" s="11">
        <f t="shared" si="0"/>
        <v>43385</v>
      </c>
      <c r="I25" s="11">
        <f t="shared" si="1"/>
        <v>43406</v>
      </c>
      <c r="J25" s="11">
        <v>43412</v>
      </c>
      <c r="K25" s="9">
        <v>5</v>
      </c>
      <c r="L25" s="16" t="s">
        <v>48</v>
      </c>
    </row>
    <row r="26" spans="1:12" ht="75" customHeight="1" x14ac:dyDescent="0.35">
      <c r="A26" s="16" t="s">
        <v>31</v>
      </c>
      <c r="B26" s="41">
        <v>2548</v>
      </c>
      <c r="C26" s="44" t="s">
        <v>337</v>
      </c>
      <c r="D26" s="16" t="s">
        <v>20</v>
      </c>
      <c r="E26" s="16" t="s">
        <v>17</v>
      </c>
      <c r="F26" s="40" t="s">
        <v>259</v>
      </c>
      <c r="G26" s="11">
        <f t="shared" si="2"/>
        <v>43385</v>
      </c>
      <c r="H26" s="11">
        <f t="shared" si="0"/>
        <v>43392</v>
      </c>
      <c r="I26" s="11">
        <f t="shared" si="1"/>
        <v>43413</v>
      </c>
      <c r="J26" s="11">
        <v>43419</v>
      </c>
      <c r="K26" s="9">
        <v>25</v>
      </c>
      <c r="L26" s="16" t="s">
        <v>31</v>
      </c>
    </row>
    <row r="27" spans="1:12" ht="74.25" customHeight="1" x14ac:dyDescent="0.35">
      <c r="A27" s="16" t="s">
        <v>31</v>
      </c>
      <c r="B27" s="16">
        <v>2549</v>
      </c>
      <c r="C27" s="16" t="s">
        <v>270</v>
      </c>
      <c r="D27" s="16" t="s">
        <v>20</v>
      </c>
      <c r="E27" s="16" t="s">
        <v>17</v>
      </c>
      <c r="F27" s="33" t="s">
        <v>338</v>
      </c>
      <c r="G27" s="11">
        <f t="shared" si="2"/>
        <v>43434</v>
      </c>
      <c r="H27" s="11">
        <f t="shared" si="0"/>
        <v>43441</v>
      </c>
      <c r="I27" s="11">
        <f t="shared" si="1"/>
        <v>43462</v>
      </c>
      <c r="J27" s="11">
        <v>43468</v>
      </c>
      <c r="K27" s="9">
        <v>25</v>
      </c>
      <c r="L27" s="16" t="s">
        <v>31</v>
      </c>
    </row>
    <row r="28" spans="1:12" ht="72.75" customHeight="1" x14ac:dyDescent="0.35">
      <c r="A28" s="41" t="s">
        <v>38</v>
      </c>
      <c r="B28" s="16">
        <v>2550</v>
      </c>
      <c r="C28" s="41" t="s">
        <v>271</v>
      </c>
      <c r="D28" s="41" t="s">
        <v>46</v>
      </c>
      <c r="E28" s="41" t="s">
        <v>17</v>
      </c>
      <c r="F28" s="42" t="s">
        <v>301</v>
      </c>
      <c r="G28" s="11">
        <f t="shared" si="2"/>
        <v>43434</v>
      </c>
      <c r="H28" s="11">
        <f t="shared" si="0"/>
        <v>43441</v>
      </c>
      <c r="I28" s="11">
        <f t="shared" si="1"/>
        <v>43462</v>
      </c>
      <c r="J28" s="11">
        <v>43468</v>
      </c>
      <c r="K28" s="9">
        <v>25</v>
      </c>
      <c r="L28" s="41" t="s">
        <v>38</v>
      </c>
    </row>
    <row r="29" spans="1:12" ht="59.5" customHeight="1" x14ac:dyDescent="0.35">
      <c r="A29" s="16" t="s">
        <v>48</v>
      </c>
      <c r="B29" s="16">
        <v>2551</v>
      </c>
      <c r="C29" s="16" t="s">
        <v>272</v>
      </c>
      <c r="D29" s="16" t="s">
        <v>303</v>
      </c>
      <c r="E29" s="16" t="s">
        <v>17</v>
      </c>
      <c r="F29" s="33" t="s">
        <v>304</v>
      </c>
      <c r="G29" s="11">
        <f t="shared" si="2"/>
        <v>43434</v>
      </c>
      <c r="H29" s="11">
        <f t="shared" si="0"/>
        <v>43441</v>
      </c>
      <c r="I29" s="11">
        <f t="shared" si="1"/>
        <v>43462</v>
      </c>
      <c r="J29" s="11">
        <v>43468</v>
      </c>
      <c r="K29" s="9">
        <v>25</v>
      </c>
      <c r="L29" s="16" t="s">
        <v>48</v>
      </c>
    </row>
    <row r="30" spans="1:12" ht="70.5" customHeight="1" x14ac:dyDescent="0.35">
      <c r="A30" s="16" t="s">
        <v>27</v>
      </c>
      <c r="B30" s="41">
        <v>2552</v>
      </c>
      <c r="C30" s="16" t="s">
        <v>110</v>
      </c>
      <c r="D30" s="16" t="s">
        <v>16</v>
      </c>
      <c r="E30" s="16" t="s">
        <v>174</v>
      </c>
      <c r="F30" s="33" t="s">
        <v>339</v>
      </c>
      <c r="G30" s="11">
        <f t="shared" si="2"/>
        <v>43434</v>
      </c>
      <c r="H30" s="11">
        <f t="shared" si="0"/>
        <v>43441</v>
      </c>
      <c r="I30" s="11">
        <f t="shared" si="1"/>
        <v>43462</v>
      </c>
      <c r="J30" s="11">
        <v>43468</v>
      </c>
      <c r="K30" s="9">
        <v>5</v>
      </c>
      <c r="L30" s="16" t="s">
        <v>27</v>
      </c>
    </row>
    <row r="31" spans="1:12" ht="69.75" customHeight="1" x14ac:dyDescent="0.35">
      <c r="A31" s="16" t="s">
        <v>48</v>
      </c>
      <c r="B31" s="16">
        <v>2553</v>
      </c>
      <c r="C31" s="16" t="s">
        <v>100</v>
      </c>
      <c r="D31" s="16" t="s">
        <v>303</v>
      </c>
      <c r="E31" s="16" t="s">
        <v>120</v>
      </c>
      <c r="F31" s="40" t="s">
        <v>340</v>
      </c>
      <c r="G31" s="11">
        <f t="shared" si="2"/>
        <v>43448</v>
      </c>
      <c r="H31" s="11">
        <f t="shared" si="0"/>
        <v>43455</v>
      </c>
      <c r="I31" s="11">
        <f t="shared" si="1"/>
        <v>43476</v>
      </c>
      <c r="J31" s="11">
        <v>43482</v>
      </c>
      <c r="K31" s="9">
        <v>4</v>
      </c>
      <c r="L31" s="16" t="s">
        <v>48</v>
      </c>
    </row>
    <row r="32" spans="1:12" ht="77.5" customHeight="1" x14ac:dyDescent="0.35">
      <c r="A32" s="16" t="s">
        <v>31</v>
      </c>
      <c r="B32" s="16">
        <v>2554</v>
      </c>
      <c r="C32" s="16" t="s">
        <v>32</v>
      </c>
      <c r="D32" s="16" t="s">
        <v>20</v>
      </c>
      <c r="E32" s="16" t="s">
        <v>341</v>
      </c>
      <c r="F32" s="40" t="s">
        <v>342</v>
      </c>
      <c r="G32" s="11">
        <f t="shared" si="2"/>
        <v>43476</v>
      </c>
      <c r="H32" s="11">
        <f t="shared" si="0"/>
        <v>43483</v>
      </c>
      <c r="I32" s="11">
        <f t="shared" si="1"/>
        <v>43504</v>
      </c>
      <c r="J32" s="11">
        <v>43510</v>
      </c>
      <c r="K32" s="9">
        <v>25</v>
      </c>
      <c r="L32" s="16" t="s">
        <v>31</v>
      </c>
    </row>
    <row r="33" spans="1:12" ht="66.75" customHeight="1" x14ac:dyDescent="0.35">
      <c r="A33" s="16" t="s">
        <v>288</v>
      </c>
      <c r="B33" s="16">
        <v>2555</v>
      </c>
      <c r="C33" s="16" t="s">
        <v>289</v>
      </c>
      <c r="D33" s="16" t="s">
        <v>16</v>
      </c>
      <c r="E33" s="16" t="s">
        <v>17</v>
      </c>
      <c r="F33" s="40" t="s">
        <v>343</v>
      </c>
      <c r="G33" s="11">
        <f>H33-0</f>
        <v>43504</v>
      </c>
      <c r="H33" s="11">
        <f>I33-0</f>
        <v>43504</v>
      </c>
      <c r="I33" s="11">
        <f>J33-20</f>
        <v>43504</v>
      </c>
      <c r="J33" s="11">
        <v>43524</v>
      </c>
      <c r="K33" s="9">
        <v>25</v>
      </c>
      <c r="L33" s="16" t="s">
        <v>288</v>
      </c>
    </row>
    <row r="34" spans="1:12" ht="30" customHeight="1" thickBot="1" x14ac:dyDescent="0.5">
      <c r="A34" s="59" t="s">
        <v>344</v>
      </c>
      <c r="B34" s="60"/>
      <c r="C34" s="60"/>
      <c r="D34" s="60"/>
      <c r="E34" s="60"/>
      <c r="F34" s="60"/>
      <c r="G34" s="60"/>
      <c r="H34" s="60"/>
      <c r="I34" s="60"/>
      <c r="J34" s="60"/>
      <c r="K34" s="60"/>
      <c r="L34" s="59" t="s">
        <v>344</v>
      </c>
    </row>
    <row r="35" spans="1:12" ht="59.5" customHeight="1" x14ac:dyDescent="0.35">
      <c r="A35" s="39" t="s">
        <v>0</v>
      </c>
      <c r="B35" s="37" t="s">
        <v>1</v>
      </c>
      <c r="C35" s="37" t="s">
        <v>2</v>
      </c>
      <c r="D35" s="37" t="s">
        <v>3</v>
      </c>
      <c r="E35" s="37" t="s">
        <v>4</v>
      </c>
      <c r="F35" s="37" t="s">
        <v>5</v>
      </c>
      <c r="G35" s="38" t="s">
        <v>6</v>
      </c>
      <c r="H35" s="38" t="s">
        <v>7</v>
      </c>
      <c r="I35" s="38" t="s">
        <v>8</v>
      </c>
      <c r="J35" s="38" t="s">
        <v>9</v>
      </c>
      <c r="K35" s="37" t="s">
        <v>11</v>
      </c>
      <c r="L35" s="39" t="s">
        <v>0</v>
      </c>
    </row>
    <row r="36" spans="1:12" ht="111.75" customHeight="1" x14ac:dyDescent="0.35">
      <c r="A36" s="16" t="s">
        <v>23</v>
      </c>
      <c r="B36" s="16">
        <v>2556</v>
      </c>
      <c r="C36" s="16" t="s">
        <v>345</v>
      </c>
      <c r="D36" s="16" t="s">
        <v>16</v>
      </c>
      <c r="E36" s="44" t="s">
        <v>25</v>
      </c>
      <c r="F36" s="40" t="s">
        <v>346</v>
      </c>
      <c r="G36" s="11">
        <v>43140</v>
      </c>
      <c r="H36" s="11">
        <v>43147</v>
      </c>
      <c r="I36" s="11">
        <v>43168</v>
      </c>
      <c r="J36" s="11">
        <v>43174</v>
      </c>
      <c r="K36" s="9">
        <v>6</v>
      </c>
      <c r="L36" s="16" t="s">
        <v>23</v>
      </c>
    </row>
    <row r="37" spans="1:12" ht="96" customHeight="1" x14ac:dyDescent="0.35">
      <c r="A37" s="16" t="s">
        <v>14</v>
      </c>
      <c r="B37" s="16">
        <v>2557</v>
      </c>
      <c r="C37" s="16" t="s">
        <v>213</v>
      </c>
      <c r="D37" s="16" t="s">
        <v>16</v>
      </c>
      <c r="E37" s="16" t="s">
        <v>17</v>
      </c>
      <c r="F37" s="40" t="s">
        <v>347</v>
      </c>
      <c r="G37" s="11">
        <v>43189</v>
      </c>
      <c r="H37" s="11">
        <v>43189</v>
      </c>
      <c r="I37" s="11">
        <v>43189</v>
      </c>
      <c r="J37" s="11">
        <v>43189</v>
      </c>
      <c r="K37" s="15">
        <v>10</v>
      </c>
      <c r="L37" s="16" t="s">
        <v>14</v>
      </c>
    </row>
    <row r="38" spans="1:12" ht="207.25" customHeight="1" x14ac:dyDescent="0.35">
      <c r="A38" s="16" t="s">
        <v>23</v>
      </c>
      <c r="B38" s="16">
        <v>2558</v>
      </c>
      <c r="C38" s="16" t="s">
        <v>61</v>
      </c>
      <c r="D38" s="16" t="s">
        <v>16</v>
      </c>
      <c r="E38" s="16" t="s">
        <v>62</v>
      </c>
      <c r="F38" s="45" t="s">
        <v>348</v>
      </c>
      <c r="G38" s="11">
        <v>43196</v>
      </c>
      <c r="H38" s="11">
        <v>43202</v>
      </c>
      <c r="I38" s="11">
        <v>42494</v>
      </c>
      <c r="J38" s="11">
        <v>43230</v>
      </c>
      <c r="K38" s="9">
        <v>4</v>
      </c>
      <c r="L38" s="16" t="s">
        <v>23</v>
      </c>
    </row>
    <row r="39" spans="1:12" ht="112.5" customHeight="1" x14ac:dyDescent="0.35">
      <c r="A39" s="16" t="s">
        <v>194</v>
      </c>
      <c r="B39" s="16">
        <v>2559</v>
      </c>
      <c r="C39" s="33" t="s">
        <v>215</v>
      </c>
      <c r="D39" s="16" t="s">
        <v>16</v>
      </c>
      <c r="E39" s="16" t="s">
        <v>349</v>
      </c>
      <c r="F39" s="40" t="s">
        <v>350</v>
      </c>
      <c r="G39" s="11">
        <f>H39-7</f>
        <v>43203</v>
      </c>
      <c r="H39" s="11">
        <f>I39-21</f>
        <v>43210</v>
      </c>
      <c r="I39" s="11">
        <f>J39-6</f>
        <v>43231</v>
      </c>
      <c r="J39" s="11">
        <v>43237</v>
      </c>
      <c r="K39" s="9">
        <v>10</v>
      </c>
      <c r="L39" s="16" t="s">
        <v>194</v>
      </c>
    </row>
    <row r="40" spans="1:12" ht="129.75" customHeight="1" x14ac:dyDescent="0.35">
      <c r="A40" s="16" t="s">
        <v>14</v>
      </c>
      <c r="B40" s="16">
        <v>2560</v>
      </c>
      <c r="C40" s="16" t="s">
        <v>19</v>
      </c>
      <c r="D40" s="16" t="s">
        <v>20</v>
      </c>
      <c r="E40" s="110">
        <v>27.75</v>
      </c>
      <c r="F40" s="40" t="s">
        <v>351</v>
      </c>
      <c r="G40" s="11">
        <v>43224</v>
      </c>
      <c r="H40" s="11">
        <v>43231</v>
      </c>
      <c r="I40" s="11">
        <v>43252</v>
      </c>
      <c r="J40" s="11">
        <v>43258</v>
      </c>
      <c r="K40" s="9">
        <v>4</v>
      </c>
      <c r="L40" s="16" t="s">
        <v>14</v>
      </c>
    </row>
    <row r="41" spans="1:12" ht="270" customHeight="1" x14ac:dyDescent="0.35">
      <c r="A41" s="16" t="s">
        <v>23</v>
      </c>
      <c r="B41" s="16">
        <v>2562</v>
      </c>
      <c r="C41" s="16" t="s">
        <v>81</v>
      </c>
      <c r="D41" s="16" t="s">
        <v>16</v>
      </c>
      <c r="E41" s="16" t="s">
        <v>25</v>
      </c>
      <c r="F41" s="40" t="s">
        <v>352</v>
      </c>
      <c r="G41" s="11">
        <v>43238</v>
      </c>
      <c r="H41" s="11">
        <v>43245</v>
      </c>
      <c r="I41" s="11">
        <v>43266</v>
      </c>
      <c r="J41" s="11">
        <v>43272</v>
      </c>
      <c r="K41" s="9">
        <v>25</v>
      </c>
      <c r="L41" s="16" t="s">
        <v>23</v>
      </c>
    </row>
    <row r="42" spans="1:12" ht="188.25" customHeight="1" x14ac:dyDescent="0.35">
      <c r="A42" s="41" t="s">
        <v>23</v>
      </c>
      <c r="B42" s="41">
        <v>2564</v>
      </c>
      <c r="C42" s="41" t="s">
        <v>79</v>
      </c>
      <c r="D42" s="41" t="s">
        <v>16</v>
      </c>
      <c r="E42" s="46" t="s">
        <v>25</v>
      </c>
      <c r="F42" s="47" t="s">
        <v>353</v>
      </c>
      <c r="G42" s="11">
        <v>43245</v>
      </c>
      <c r="H42" s="11">
        <v>43252</v>
      </c>
      <c r="I42" s="11">
        <v>43273</v>
      </c>
      <c r="J42" s="11">
        <v>43279</v>
      </c>
      <c r="K42" s="9">
        <v>25</v>
      </c>
      <c r="L42" s="41" t="s">
        <v>23</v>
      </c>
    </row>
    <row r="43" spans="1:12" ht="306.75" customHeight="1" x14ac:dyDescent="0.35">
      <c r="A43" s="41" t="s">
        <v>23</v>
      </c>
      <c r="B43" s="41">
        <v>2561</v>
      </c>
      <c r="C43" s="41" t="s">
        <v>83</v>
      </c>
      <c r="D43" s="41" t="s">
        <v>16</v>
      </c>
      <c r="E43" s="41" t="s">
        <v>25</v>
      </c>
      <c r="F43" s="42" t="s">
        <v>354</v>
      </c>
      <c r="G43" s="11">
        <f>H43-7</f>
        <v>43266</v>
      </c>
      <c r="H43" s="11">
        <f>I43-21</f>
        <v>43273</v>
      </c>
      <c r="I43" s="11">
        <f>J43-6</f>
        <v>43294</v>
      </c>
      <c r="J43" s="11">
        <v>43300</v>
      </c>
      <c r="K43" s="9">
        <v>25</v>
      </c>
      <c r="L43" s="41" t="s">
        <v>23</v>
      </c>
    </row>
    <row r="44" spans="1:12" ht="135.75" customHeight="1" x14ac:dyDescent="0.35">
      <c r="A44" s="16" t="s">
        <v>106</v>
      </c>
      <c r="B44" s="16">
        <v>2563</v>
      </c>
      <c r="C44" s="33" t="s">
        <v>249</v>
      </c>
      <c r="D44" s="16" t="s">
        <v>16</v>
      </c>
      <c r="E44" s="16" t="s">
        <v>355</v>
      </c>
      <c r="F44" s="40" t="s">
        <v>356</v>
      </c>
      <c r="G44" s="11">
        <f>H44-7</f>
        <v>43308</v>
      </c>
      <c r="H44" s="11">
        <f>I44-21</f>
        <v>43315</v>
      </c>
      <c r="I44" s="11">
        <f>J44-6</f>
        <v>43336</v>
      </c>
      <c r="J44" s="11">
        <v>43342</v>
      </c>
      <c r="K44" s="9">
        <v>10</v>
      </c>
      <c r="L44" s="16" t="s">
        <v>106</v>
      </c>
    </row>
    <row r="45" spans="1:12" ht="207.75" customHeight="1" x14ac:dyDescent="0.35">
      <c r="A45" s="16" t="s">
        <v>122</v>
      </c>
      <c r="B45" s="16">
        <v>2565</v>
      </c>
      <c r="C45" s="16" t="s">
        <v>123</v>
      </c>
      <c r="D45" s="16" t="s">
        <v>16</v>
      </c>
      <c r="E45" s="16" t="s">
        <v>251</v>
      </c>
      <c r="F45" s="40" t="s">
        <v>357</v>
      </c>
      <c r="G45" s="11">
        <v>43315</v>
      </c>
      <c r="H45" s="11">
        <v>43322</v>
      </c>
      <c r="I45" s="11">
        <v>43343</v>
      </c>
      <c r="J45" s="11">
        <v>43349</v>
      </c>
      <c r="K45" s="9">
        <v>25</v>
      </c>
      <c r="L45" s="16" t="s">
        <v>122</v>
      </c>
    </row>
    <row r="46" spans="1:12" ht="151.5" customHeight="1" x14ac:dyDescent="0.35">
      <c r="A46" s="16" t="s">
        <v>122</v>
      </c>
      <c r="B46" s="16">
        <v>2566</v>
      </c>
      <c r="C46" s="16" t="s">
        <v>127</v>
      </c>
      <c r="D46" s="16" t="s">
        <v>16</v>
      </c>
      <c r="E46" s="16" t="s">
        <v>252</v>
      </c>
      <c r="F46" s="40" t="s">
        <v>358</v>
      </c>
      <c r="G46" s="11">
        <v>43315</v>
      </c>
      <c r="H46" s="11">
        <v>43322</v>
      </c>
      <c r="I46" s="11">
        <v>43343</v>
      </c>
      <c r="J46" s="11">
        <v>43349</v>
      </c>
      <c r="K46" s="9">
        <v>25</v>
      </c>
      <c r="L46" s="16" t="s">
        <v>122</v>
      </c>
    </row>
    <row r="47" spans="1:12" ht="132" customHeight="1" x14ac:dyDescent="0.35">
      <c r="A47" s="16" t="s">
        <v>14</v>
      </c>
      <c r="B47" s="16">
        <v>2567</v>
      </c>
      <c r="C47" s="16" t="s">
        <v>19</v>
      </c>
      <c r="D47" s="16" t="s">
        <v>20</v>
      </c>
      <c r="E47" s="110">
        <v>27.75</v>
      </c>
      <c r="F47" s="40" t="s">
        <v>359</v>
      </c>
      <c r="G47" s="11">
        <f>H47-7</f>
        <v>43315</v>
      </c>
      <c r="H47" s="11">
        <f>I47-21</f>
        <v>43322</v>
      </c>
      <c r="I47" s="11">
        <f>J47-6</f>
        <v>43343</v>
      </c>
      <c r="J47" s="11">
        <v>43349</v>
      </c>
      <c r="K47" s="9">
        <v>25</v>
      </c>
      <c r="L47" s="16" t="s">
        <v>14</v>
      </c>
    </row>
    <row r="48" spans="1:12" ht="207.25" customHeight="1" x14ac:dyDescent="0.35">
      <c r="A48" s="16" t="s">
        <v>106</v>
      </c>
      <c r="B48" s="16">
        <v>2568</v>
      </c>
      <c r="C48" s="33" t="s">
        <v>257</v>
      </c>
      <c r="D48" s="16" t="s">
        <v>124</v>
      </c>
      <c r="E48" s="16" t="s">
        <v>360</v>
      </c>
      <c r="F48" s="48" t="s">
        <v>361</v>
      </c>
      <c r="G48" s="11">
        <f>H48-7</f>
        <v>43329</v>
      </c>
      <c r="H48" s="11">
        <f>I48-21</f>
        <v>43336</v>
      </c>
      <c r="I48" s="11">
        <f>J48-6</f>
        <v>43357</v>
      </c>
      <c r="J48" s="11">
        <v>43363</v>
      </c>
      <c r="K48" s="9">
        <v>6</v>
      </c>
      <c r="L48" s="16" t="s">
        <v>106</v>
      </c>
    </row>
    <row r="49" spans="1:12" ht="150" customHeight="1" x14ac:dyDescent="0.35">
      <c r="A49" s="16" t="s">
        <v>14</v>
      </c>
      <c r="B49" s="16">
        <v>2569</v>
      </c>
      <c r="C49" s="16" t="s">
        <v>19</v>
      </c>
      <c r="D49" s="16" t="s">
        <v>20</v>
      </c>
      <c r="E49" s="110">
        <v>27.75</v>
      </c>
      <c r="F49" s="33" t="s">
        <v>359</v>
      </c>
      <c r="G49" s="11">
        <v>43406</v>
      </c>
      <c r="H49" s="11">
        <v>43413</v>
      </c>
      <c r="I49" s="11">
        <v>43434</v>
      </c>
      <c r="J49" s="11">
        <v>43440</v>
      </c>
      <c r="K49" s="9">
        <v>25</v>
      </c>
      <c r="L49" s="16" t="s">
        <v>14</v>
      </c>
    </row>
    <row r="50" spans="1:12" ht="159.75" customHeight="1" x14ac:dyDescent="0.35">
      <c r="A50" s="16" t="s">
        <v>106</v>
      </c>
      <c r="B50" s="16">
        <v>2570</v>
      </c>
      <c r="C50" s="33" t="s">
        <v>362</v>
      </c>
      <c r="D50" s="16" t="s">
        <v>16</v>
      </c>
      <c r="E50" s="16" t="s">
        <v>349</v>
      </c>
      <c r="F50" s="40" t="s">
        <v>283</v>
      </c>
      <c r="G50" s="11">
        <f>H50-7</f>
        <v>43469</v>
      </c>
      <c r="H50" s="11">
        <f>I50-21</f>
        <v>43476</v>
      </c>
      <c r="I50" s="11">
        <f>J50-6</f>
        <v>43497</v>
      </c>
      <c r="J50" s="11">
        <v>43503</v>
      </c>
      <c r="K50" s="9">
        <v>10</v>
      </c>
      <c r="L50" s="16" t="s">
        <v>106</v>
      </c>
    </row>
    <row r="51" spans="1:12" ht="145.5" customHeight="1" x14ac:dyDescent="0.35">
      <c r="A51" s="16" t="s">
        <v>14</v>
      </c>
      <c r="B51" s="16">
        <v>2571</v>
      </c>
      <c r="C51" s="16" t="s">
        <v>19</v>
      </c>
      <c r="D51" s="16" t="s">
        <v>20</v>
      </c>
      <c r="E51" s="110">
        <v>27.75</v>
      </c>
      <c r="F51" s="40" t="s">
        <v>363</v>
      </c>
      <c r="G51" s="11">
        <v>43497</v>
      </c>
      <c r="H51" s="11">
        <v>43504</v>
      </c>
      <c r="I51" s="11">
        <v>43525</v>
      </c>
      <c r="J51" s="11">
        <v>43531</v>
      </c>
      <c r="K51" s="9">
        <v>4</v>
      </c>
      <c r="L51" s="16" t="s">
        <v>14</v>
      </c>
    </row>
    <row r="52" spans="1:12" ht="87.75" customHeight="1" x14ac:dyDescent="0.35">
      <c r="A52" s="16" t="s">
        <v>14</v>
      </c>
      <c r="B52" s="16">
        <v>2572</v>
      </c>
      <c r="C52" s="16" t="s">
        <v>291</v>
      </c>
      <c r="D52" s="16" t="s">
        <v>16</v>
      </c>
      <c r="E52" s="16" t="s">
        <v>17</v>
      </c>
      <c r="F52" s="40" t="s">
        <v>364</v>
      </c>
      <c r="G52" s="11">
        <v>43504</v>
      </c>
      <c r="H52" s="11">
        <v>43504</v>
      </c>
      <c r="I52" s="11">
        <v>43504</v>
      </c>
      <c r="J52" s="11">
        <v>43524</v>
      </c>
      <c r="K52" s="9">
        <v>25</v>
      </c>
      <c r="L52" s="16" t="s">
        <v>14</v>
      </c>
    </row>
    <row r="53" spans="1:12" ht="144.75" customHeight="1" x14ac:dyDescent="0.35">
      <c r="A53" s="16" t="s">
        <v>14</v>
      </c>
      <c r="B53" s="16">
        <v>2573</v>
      </c>
      <c r="C53" s="44" t="s">
        <v>293</v>
      </c>
      <c r="D53" s="44" t="s">
        <v>16</v>
      </c>
      <c r="E53" s="44" t="s">
        <v>169</v>
      </c>
      <c r="F53" s="49" t="s">
        <v>365</v>
      </c>
      <c r="G53" s="11">
        <f>H53-7</f>
        <v>43518</v>
      </c>
      <c r="H53" s="11">
        <f>I53-21</f>
        <v>43525</v>
      </c>
      <c r="I53" s="11">
        <f>J53-6</f>
        <v>43546</v>
      </c>
      <c r="J53" s="11">
        <v>43552</v>
      </c>
      <c r="K53" s="9">
        <v>6</v>
      </c>
      <c r="L53" s="16" t="s">
        <v>14</v>
      </c>
    </row>
    <row r="54" spans="1:12" ht="30" customHeight="1" thickBot="1" x14ac:dyDescent="0.5">
      <c r="A54" s="59" t="s">
        <v>366</v>
      </c>
      <c r="B54" s="60"/>
      <c r="C54" s="60"/>
      <c r="D54" s="60"/>
      <c r="E54" s="60"/>
      <c r="F54" s="60"/>
      <c r="G54" s="60"/>
      <c r="H54" s="60"/>
      <c r="I54" s="60"/>
      <c r="J54" s="60"/>
      <c r="K54" s="60"/>
      <c r="L54" s="59" t="s">
        <v>366</v>
      </c>
    </row>
    <row r="55" spans="1:12" ht="80.25" customHeight="1" x14ac:dyDescent="0.35">
      <c r="A55" s="39" t="s">
        <v>0</v>
      </c>
      <c r="B55" s="37" t="s">
        <v>1</v>
      </c>
      <c r="C55" s="37" t="s">
        <v>2</v>
      </c>
      <c r="D55" s="37" t="s">
        <v>3</v>
      </c>
      <c r="E55" s="37" t="s">
        <v>4</v>
      </c>
      <c r="F55" s="37" t="s">
        <v>5</v>
      </c>
      <c r="G55" s="38" t="s">
        <v>6</v>
      </c>
      <c r="H55" s="38" t="s">
        <v>7</v>
      </c>
      <c r="I55" s="38" t="s">
        <v>8</v>
      </c>
      <c r="J55" s="38" t="s">
        <v>9</v>
      </c>
      <c r="K55" s="37" t="s">
        <v>11</v>
      </c>
      <c r="L55" s="39" t="s">
        <v>0</v>
      </c>
    </row>
    <row r="56" spans="1:12" ht="155.25" customHeight="1" x14ac:dyDescent="0.35">
      <c r="A56" s="16" t="s">
        <v>55</v>
      </c>
      <c r="B56" s="16">
        <v>2510</v>
      </c>
      <c r="C56" s="16" t="s">
        <v>198</v>
      </c>
      <c r="D56" s="16" t="s">
        <v>20</v>
      </c>
      <c r="E56" s="16" t="s">
        <v>17</v>
      </c>
      <c r="F56" s="40" t="s">
        <v>367</v>
      </c>
      <c r="G56" s="11">
        <v>43147</v>
      </c>
      <c r="H56" s="11">
        <f>G56+7</f>
        <v>43154</v>
      </c>
      <c r="I56" s="11">
        <v>43175</v>
      </c>
      <c r="J56" s="11">
        <v>43181</v>
      </c>
      <c r="K56" s="9">
        <v>3</v>
      </c>
      <c r="L56" s="16" t="s">
        <v>55</v>
      </c>
    </row>
    <row r="57" spans="1:12" ht="173.25" customHeight="1" x14ac:dyDescent="0.35">
      <c r="A57" s="16" t="s">
        <v>55</v>
      </c>
      <c r="B57" s="16">
        <v>2513</v>
      </c>
      <c r="C57" s="16" t="s">
        <v>214</v>
      </c>
      <c r="D57" s="16" t="s">
        <v>368</v>
      </c>
      <c r="E57" s="16" t="s">
        <v>17</v>
      </c>
      <c r="F57" s="40" t="s">
        <v>369</v>
      </c>
      <c r="G57" s="11">
        <v>43182</v>
      </c>
      <c r="H57" s="11">
        <v>43188</v>
      </c>
      <c r="I57" s="11">
        <v>43210</v>
      </c>
      <c r="J57" s="11">
        <v>43216</v>
      </c>
      <c r="K57" s="9">
        <v>3</v>
      </c>
      <c r="L57" s="16" t="s">
        <v>55</v>
      </c>
    </row>
    <row r="58" spans="1:12" ht="133.5" customHeight="1" x14ac:dyDescent="0.35">
      <c r="A58" s="16" t="s">
        <v>55</v>
      </c>
      <c r="B58" s="16">
        <v>2514</v>
      </c>
      <c r="C58" s="16" t="s">
        <v>217</v>
      </c>
      <c r="D58" s="16" t="s">
        <v>20</v>
      </c>
      <c r="E58" s="16" t="s">
        <v>370</v>
      </c>
      <c r="F58" s="40" t="s">
        <v>371</v>
      </c>
      <c r="G58" s="11">
        <v>43210</v>
      </c>
      <c r="H58" s="11">
        <f>G58+7</f>
        <v>43217</v>
      </c>
      <c r="I58" s="11">
        <v>43238</v>
      </c>
      <c r="J58" s="11">
        <v>43244</v>
      </c>
      <c r="K58" s="9">
        <v>3</v>
      </c>
      <c r="L58" s="16" t="s">
        <v>55</v>
      </c>
    </row>
    <row r="59" spans="1:12" ht="188.25" customHeight="1" x14ac:dyDescent="0.35">
      <c r="A59" s="16" t="s">
        <v>55</v>
      </c>
      <c r="B59" s="16">
        <v>2515</v>
      </c>
      <c r="C59" s="16" t="s">
        <v>228</v>
      </c>
      <c r="D59" s="16" t="s">
        <v>20</v>
      </c>
      <c r="E59" s="16" t="s">
        <v>370</v>
      </c>
      <c r="F59" s="43" t="s">
        <v>372</v>
      </c>
      <c r="G59" s="11">
        <v>43217</v>
      </c>
      <c r="H59" s="11">
        <f>G59+7</f>
        <v>43224</v>
      </c>
      <c r="I59" s="11">
        <v>43245</v>
      </c>
      <c r="J59" s="11">
        <v>43251</v>
      </c>
      <c r="K59" s="9">
        <v>3</v>
      </c>
      <c r="L59" s="16" t="s">
        <v>55</v>
      </c>
    </row>
    <row r="60" spans="1:12" ht="147" customHeight="1" x14ac:dyDescent="0.35">
      <c r="A60" s="16" t="s">
        <v>55</v>
      </c>
      <c r="B60" s="16">
        <v>2516</v>
      </c>
      <c r="C60" s="16" t="s">
        <v>240</v>
      </c>
      <c r="D60" s="16" t="s">
        <v>20</v>
      </c>
      <c r="E60" s="16" t="s">
        <v>17</v>
      </c>
      <c r="F60" s="40" t="s">
        <v>373</v>
      </c>
      <c r="G60" s="11">
        <v>43273</v>
      </c>
      <c r="H60" s="11">
        <f>G60+7</f>
        <v>43280</v>
      </c>
      <c r="I60" s="11">
        <f>H60+21</f>
        <v>43301</v>
      </c>
      <c r="J60" s="11">
        <v>43307</v>
      </c>
      <c r="K60" s="9">
        <v>3</v>
      </c>
      <c r="L60" s="16" t="s">
        <v>55</v>
      </c>
    </row>
    <row r="61" spans="1:12" ht="176.25" customHeight="1" x14ac:dyDescent="0.35">
      <c r="A61" s="16" t="s">
        <v>55</v>
      </c>
      <c r="B61" s="16">
        <v>2517</v>
      </c>
      <c r="C61" s="16" t="s">
        <v>247</v>
      </c>
      <c r="D61" s="16" t="s">
        <v>368</v>
      </c>
      <c r="E61" s="16" t="s">
        <v>17</v>
      </c>
      <c r="F61" s="40" t="s">
        <v>374</v>
      </c>
      <c r="G61" s="11">
        <v>43280</v>
      </c>
      <c r="H61" s="11">
        <f>G61+7</f>
        <v>43287</v>
      </c>
      <c r="I61" s="11">
        <v>43308</v>
      </c>
      <c r="J61" s="11">
        <v>43314</v>
      </c>
      <c r="K61" s="9">
        <v>3</v>
      </c>
      <c r="L61" s="16" t="s">
        <v>55</v>
      </c>
    </row>
    <row r="62" spans="1:12" ht="160.5" customHeight="1" x14ac:dyDescent="0.35">
      <c r="A62" s="16" t="s">
        <v>55</v>
      </c>
      <c r="B62" s="16">
        <v>2518</v>
      </c>
      <c r="C62" s="16" t="s">
        <v>253</v>
      </c>
      <c r="D62" s="16" t="s">
        <v>20</v>
      </c>
      <c r="E62" s="16" t="s">
        <v>17</v>
      </c>
      <c r="F62" s="40" t="s">
        <v>375</v>
      </c>
      <c r="G62" s="11">
        <f>H62-7</f>
        <v>43343</v>
      </c>
      <c r="H62" s="11">
        <f>I62-21</f>
        <v>43350</v>
      </c>
      <c r="I62" s="11">
        <f>J62-6</f>
        <v>43371</v>
      </c>
      <c r="J62" s="11">
        <v>43377</v>
      </c>
      <c r="K62" s="9">
        <v>3</v>
      </c>
      <c r="L62" s="16" t="s">
        <v>55</v>
      </c>
    </row>
    <row r="63" spans="1:12" ht="114" customHeight="1" x14ac:dyDescent="0.35">
      <c r="A63" s="16" t="s">
        <v>55</v>
      </c>
      <c r="B63" s="16">
        <v>2519</v>
      </c>
      <c r="C63" s="16" t="s">
        <v>151</v>
      </c>
      <c r="D63" s="16" t="s">
        <v>16</v>
      </c>
      <c r="E63" s="16" t="s">
        <v>370</v>
      </c>
      <c r="F63" s="40" t="s">
        <v>376</v>
      </c>
      <c r="G63" s="11">
        <v>43364</v>
      </c>
      <c r="H63" s="11">
        <f>G63+7</f>
        <v>43371</v>
      </c>
      <c r="I63" s="11">
        <v>43392</v>
      </c>
      <c r="J63" s="11">
        <v>43398</v>
      </c>
      <c r="K63" s="9">
        <v>3</v>
      </c>
      <c r="L63" s="16" t="s">
        <v>55</v>
      </c>
    </row>
    <row r="64" spans="1:12" ht="138" customHeight="1" x14ac:dyDescent="0.35">
      <c r="A64" s="16" t="s">
        <v>55</v>
      </c>
      <c r="B64" s="16">
        <v>2520</v>
      </c>
      <c r="C64" s="16" t="s">
        <v>274</v>
      </c>
      <c r="D64" s="16" t="s">
        <v>20</v>
      </c>
      <c r="E64" s="16" t="s">
        <v>370</v>
      </c>
      <c r="F64" s="40" t="s">
        <v>377</v>
      </c>
      <c r="G64" s="11">
        <v>43371</v>
      </c>
      <c r="H64" s="11">
        <f>G64+7</f>
        <v>43378</v>
      </c>
      <c r="I64" s="11">
        <v>43399</v>
      </c>
      <c r="J64" s="11">
        <v>43405</v>
      </c>
      <c r="K64" s="9">
        <v>3</v>
      </c>
      <c r="L64" s="16" t="s">
        <v>55</v>
      </c>
    </row>
    <row r="65" spans="1:12" ht="206.25" customHeight="1" x14ac:dyDescent="0.35">
      <c r="A65" s="16" t="s">
        <v>55</v>
      </c>
      <c r="B65" s="16">
        <v>2521</v>
      </c>
      <c r="C65" s="16" t="s">
        <v>260</v>
      </c>
      <c r="D65" s="16" t="s">
        <v>368</v>
      </c>
      <c r="E65" s="16" t="s">
        <v>17</v>
      </c>
      <c r="F65" s="40" t="s">
        <v>378</v>
      </c>
      <c r="G65" s="11">
        <f>H65-7</f>
        <v>43385</v>
      </c>
      <c r="H65" s="11">
        <f>I65-21</f>
        <v>43392</v>
      </c>
      <c r="I65" s="11">
        <f>J65-6</f>
        <v>43413</v>
      </c>
      <c r="J65" s="11">
        <v>43419</v>
      </c>
      <c r="K65" s="9">
        <v>3</v>
      </c>
      <c r="L65" s="16" t="s">
        <v>55</v>
      </c>
    </row>
    <row r="66" spans="1:12" ht="117.75" customHeight="1" x14ac:dyDescent="0.35">
      <c r="A66" s="16" t="s">
        <v>55</v>
      </c>
      <c r="B66" s="16">
        <v>2522</v>
      </c>
      <c r="C66" s="16" t="s">
        <v>217</v>
      </c>
      <c r="D66" s="16" t="s">
        <v>20</v>
      </c>
      <c r="E66" s="16" t="s">
        <v>370</v>
      </c>
      <c r="F66" s="40" t="s">
        <v>379</v>
      </c>
      <c r="G66" s="11">
        <f>H66-7</f>
        <v>43392</v>
      </c>
      <c r="H66" s="11">
        <f>I66-21</f>
        <v>43399</v>
      </c>
      <c r="I66" s="11">
        <f>J66-6</f>
        <v>43420</v>
      </c>
      <c r="J66" s="11">
        <v>43426</v>
      </c>
      <c r="K66" s="9">
        <v>3</v>
      </c>
      <c r="L66" s="16" t="s">
        <v>55</v>
      </c>
    </row>
    <row r="67" spans="1:12" ht="156.75" customHeight="1" x14ac:dyDescent="0.35">
      <c r="A67" s="16" t="s">
        <v>55</v>
      </c>
      <c r="B67" s="16">
        <v>2523</v>
      </c>
      <c r="C67" s="16" t="s">
        <v>273</v>
      </c>
      <c r="D67" s="16" t="s">
        <v>20</v>
      </c>
      <c r="E67" s="16" t="s">
        <v>17</v>
      </c>
      <c r="F67" s="40" t="s">
        <v>380</v>
      </c>
      <c r="G67" s="11">
        <v>43441</v>
      </c>
      <c r="H67" s="11">
        <f>G67+7</f>
        <v>43448</v>
      </c>
      <c r="I67" s="11">
        <v>43469</v>
      </c>
      <c r="J67" s="11">
        <v>43475</v>
      </c>
      <c r="K67" s="9">
        <v>3</v>
      </c>
      <c r="L67" s="16" t="s">
        <v>55</v>
      </c>
    </row>
    <row r="68" spans="1:12" ht="201" customHeight="1" x14ac:dyDescent="0.35">
      <c r="A68" s="16" t="s">
        <v>55</v>
      </c>
      <c r="B68" s="16">
        <v>2524</v>
      </c>
      <c r="C68" s="16" t="s">
        <v>284</v>
      </c>
      <c r="D68" s="16" t="s">
        <v>368</v>
      </c>
      <c r="E68" s="16" t="s">
        <v>17</v>
      </c>
      <c r="F68" s="40" t="s">
        <v>381</v>
      </c>
      <c r="G68" s="11">
        <f>H68-7</f>
        <v>43483</v>
      </c>
      <c r="H68" s="11">
        <f>I68-21</f>
        <v>43490</v>
      </c>
      <c r="I68" s="11">
        <f>J68-6</f>
        <v>43511</v>
      </c>
      <c r="J68" s="11">
        <v>43517</v>
      </c>
      <c r="K68" s="9">
        <v>3</v>
      </c>
      <c r="L68" s="16" t="s">
        <v>55</v>
      </c>
    </row>
    <row r="69" spans="1:12" ht="89.25" customHeight="1" x14ac:dyDescent="0.35">
      <c r="A69" s="16" t="s">
        <v>55</v>
      </c>
      <c r="B69" s="16">
        <v>2367</v>
      </c>
      <c r="C69" s="16" t="s">
        <v>289</v>
      </c>
      <c r="D69" s="16" t="s">
        <v>124</v>
      </c>
      <c r="E69" s="16" t="s">
        <v>17</v>
      </c>
      <c r="F69" s="40" t="s">
        <v>382</v>
      </c>
      <c r="G69" s="11">
        <v>43140</v>
      </c>
      <c r="H69" s="11">
        <v>43140</v>
      </c>
      <c r="I69" s="11">
        <v>43140</v>
      </c>
      <c r="J69" s="11">
        <v>43174</v>
      </c>
      <c r="K69" s="9">
        <v>25</v>
      </c>
      <c r="L69" s="16" t="s">
        <v>55</v>
      </c>
    </row>
    <row r="70" spans="1:12" ht="150.75" customHeight="1" x14ac:dyDescent="0.35">
      <c r="A70" s="16" t="s">
        <v>55</v>
      </c>
      <c r="B70" s="16">
        <v>2525</v>
      </c>
      <c r="C70" s="16" t="s">
        <v>287</v>
      </c>
      <c r="D70" s="16" t="s">
        <v>368</v>
      </c>
      <c r="E70" s="16" t="s">
        <v>370</v>
      </c>
      <c r="F70" s="40" t="s">
        <v>383</v>
      </c>
      <c r="G70" s="11">
        <v>43511</v>
      </c>
      <c r="H70" s="11">
        <f>G70+7</f>
        <v>43518</v>
      </c>
      <c r="I70" s="11">
        <v>43539</v>
      </c>
      <c r="J70" s="11">
        <v>43545</v>
      </c>
      <c r="K70" s="9">
        <v>3</v>
      </c>
      <c r="L70" s="16" t="s">
        <v>55</v>
      </c>
    </row>
  </sheetData>
  <customSheetViews>
    <customSheetView guid="{185A5CD5-3184-493D-8586-15BEEE1E3F5A}" scale="60" state="hidden">
      <selection activeCell="J44" sqref="J44"/>
      <pageMargins left="0" right="0" top="0" bottom="0" header="0" footer="0"/>
    </customSheetView>
    <customSheetView guid="{73078B99-6B6B-4F3B-AEEA-5AC4F88B9E68}" scale="60" state="hidden">
      <selection activeCell="J44" sqref="J44"/>
      <pageMargins left="0" right="0" top="0" bottom="0" header="0" footer="0"/>
    </customSheetView>
    <customSheetView guid="{A419E118-27CE-453F-8E2E-57861CD2041E}" scale="60" showAutoFilter="1" topLeftCell="A46">
      <selection activeCell="F49" sqref="F49"/>
      <pageMargins left="0" right="0" top="0" bottom="0" header="0" footer="0"/>
      <autoFilter ref="A3:L70" xr:uid="{4914CB9D-2553-4DDB-9585-9DBE7CCE6158}"/>
    </customSheetView>
    <customSheetView guid="{22257EB2-3327-40FC-8113-145770006338}" scale="60" topLeftCell="A53">
      <selection activeCell="C70" sqref="C56:C70"/>
      <pageMargins left="0" right="0" top="0" bottom="0" header="0" footer="0"/>
    </customSheetView>
    <customSheetView guid="{5B3AED00-93DF-4FAB-9F3C-5DA9CBE9CC8B}" scale="60" state="hidden">
      <selection activeCell="J44" sqref="J44"/>
      <pageMargins left="0" right="0" top="0" bottom="0" header="0" footer="0"/>
    </customSheetView>
    <customSheetView guid="{A14B8E4B-3F8F-4606-8E44-39BB9FEA4A2E}" scale="60" showAutoFilter="1">
      <selection activeCell="A26" sqref="A26:XFD26"/>
      <pageMargins left="0" right="0" top="0" bottom="0" header="0" footer="0"/>
      <autoFilter ref="A1:L70" xr:uid="{7D9F14E1-5B91-4926-837A-5A4722BFA0BA}"/>
    </customSheetView>
    <customSheetView guid="{D60E86EB-F5F3-43AC-A4F6-D4B3DC453DD2}" scale="60" state="hidden">
      <selection activeCell="J44" sqref="J44"/>
      <pageMargins left="0" right="0" top="0" bottom="0" header="0" footer="0"/>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E13" sqref="E13"/>
    </sheetView>
  </sheetViews>
  <sheetFormatPr defaultRowHeight="14.5" x14ac:dyDescent="0.35"/>
  <sheetData>
    <row r="1" spans="1:10" ht="15" thickBot="1" x14ac:dyDescent="0.4"/>
    <row r="2" spans="1:10" ht="39.5" thickBot="1" x14ac:dyDescent="0.4">
      <c r="A2" s="50" t="s">
        <v>0</v>
      </c>
      <c r="B2" s="61" t="s">
        <v>1</v>
      </c>
      <c r="C2" s="51" t="s">
        <v>2</v>
      </c>
      <c r="D2" s="51" t="s">
        <v>3</v>
      </c>
      <c r="E2" s="51" t="s">
        <v>4</v>
      </c>
      <c r="F2" s="51" t="s">
        <v>5</v>
      </c>
      <c r="G2" s="52" t="s">
        <v>6</v>
      </c>
      <c r="H2" s="52" t="s">
        <v>7</v>
      </c>
      <c r="I2" s="52" t="s">
        <v>8</v>
      </c>
      <c r="J2" s="53" t="s">
        <v>9</v>
      </c>
    </row>
  </sheetData>
  <customSheetViews>
    <customSheetView guid="{185A5CD5-3184-493D-8586-15BEEE1E3F5A}" state="hidden">
      <selection activeCell="E13" sqref="E13"/>
      <pageMargins left="0" right="0" top="0" bottom="0" header="0" footer="0"/>
    </customSheetView>
    <customSheetView guid="{73078B99-6B6B-4F3B-AEEA-5AC4F88B9E68}" state="hidden">
      <selection activeCell="E13" sqref="E13"/>
      <pageMargins left="0" right="0" top="0" bottom="0" header="0" footer="0"/>
    </customSheetView>
    <customSheetView guid="{A419E118-27CE-453F-8E2E-57861CD2041E}" state="hidden">
      <selection activeCell="E13" sqref="E13"/>
      <pageMargins left="0" right="0" top="0" bottom="0" header="0" footer="0"/>
    </customSheetView>
    <customSheetView guid="{22257EB2-3327-40FC-8113-145770006338}" state="hidden">
      <selection activeCell="E13" sqref="E13"/>
      <pageMargins left="0" right="0" top="0" bottom="0" header="0" footer="0"/>
    </customSheetView>
    <customSheetView guid="{5B3AED00-93DF-4FAB-9F3C-5DA9CBE9CC8B}" state="hidden">
      <selection activeCell="E13" sqref="E13"/>
      <pageMargins left="0" right="0" top="0" bottom="0" header="0" footer="0"/>
    </customSheetView>
    <customSheetView guid="{A14B8E4B-3F8F-4606-8E44-39BB9FEA4A2E}" state="hidden">
      <selection activeCell="E13" sqref="E13"/>
      <pageMargins left="0" right="0" top="0" bottom="0" header="0" footer="0"/>
    </customSheetView>
    <customSheetView guid="{D60E86EB-F5F3-43AC-A4F6-D4B3DC453DD2}" state="hidden">
      <selection activeCell="E13" sqref="E13"/>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zoomScale="80" zoomScaleNormal="80" workbookViewId="0">
      <selection activeCell="F18" sqref="F18"/>
    </sheetView>
  </sheetViews>
  <sheetFormatPr defaultRowHeight="14.5" x14ac:dyDescent="0.35"/>
  <cols>
    <col min="1" max="1" width="20.453125" customWidth="1"/>
    <col min="2" max="2" width="8.54296875" customWidth="1"/>
    <col min="3" max="3" width="21.1796875" customWidth="1"/>
    <col min="4" max="4" width="9.81640625" customWidth="1"/>
    <col min="5" max="5" width="16.453125" customWidth="1"/>
    <col min="6" max="6" width="79" customWidth="1"/>
    <col min="7" max="7" width="10.54296875" bestFit="1" customWidth="1"/>
    <col min="8" max="9" width="10.453125" bestFit="1" customWidth="1"/>
    <col min="10" max="10" width="10.54296875" bestFit="1" customWidth="1"/>
    <col min="11" max="11" width="8.54296875" bestFit="1" customWidth="1"/>
  </cols>
  <sheetData>
    <row r="1" spans="1:11" ht="15" thickBot="1" x14ac:dyDescent="0.4">
      <c r="A1" s="54" t="s">
        <v>384</v>
      </c>
      <c r="K1" s="78"/>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s="75" customFormat="1" ht="130.5" hidden="1" x14ac:dyDescent="0.35">
      <c r="A3" s="83" t="str">
        <f>VLOOKUP(C3,'2019-20 Final'!$C$4:$L$79,10,0)</f>
        <v>Beer &amp; Cider</v>
      </c>
      <c r="B3" s="62"/>
      <c r="C3" s="16" t="s">
        <v>198</v>
      </c>
      <c r="D3" s="62" t="str">
        <f>VLOOKUP($C3,'2019-20 Final'!$C:$F,2,0)</f>
        <v>Canada (Ontario)</v>
      </c>
      <c r="E3" s="62" t="str">
        <f>VLOOKUP($C3,'2019-20 Final'!$C:$F,3,0)</f>
        <v>Various</v>
      </c>
      <c r="F3" s="62"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73">
        <v>43889</v>
      </c>
      <c r="H3" s="73">
        <v>43896</v>
      </c>
      <c r="I3" s="73">
        <v>43917</v>
      </c>
      <c r="J3" s="74">
        <v>43923</v>
      </c>
      <c r="K3" s="88">
        <f>VLOOKUP(C3,'2019-20 Final'!$C:$K,9,0)</f>
        <v>3</v>
      </c>
    </row>
    <row r="4" spans="1:11" ht="43.4" hidden="1" customHeight="1" x14ac:dyDescent="0.35">
      <c r="A4" s="83" t="s">
        <v>38</v>
      </c>
      <c r="B4" s="62"/>
      <c r="C4" s="16" t="s">
        <v>385</v>
      </c>
      <c r="D4" s="62" t="s">
        <v>114</v>
      </c>
      <c r="E4" s="62" t="s">
        <v>386</v>
      </c>
      <c r="F4" s="62" t="s">
        <v>387</v>
      </c>
      <c r="G4" s="73">
        <v>43896</v>
      </c>
      <c r="H4" s="73">
        <v>43903</v>
      </c>
      <c r="I4" s="73">
        <v>43924</v>
      </c>
      <c r="J4" s="74">
        <v>43930</v>
      </c>
      <c r="K4" s="88">
        <v>6</v>
      </c>
    </row>
    <row r="5" spans="1:11" ht="43.4" hidden="1" customHeight="1" x14ac:dyDescent="0.35">
      <c r="A5" s="83" t="s">
        <v>55</v>
      </c>
      <c r="B5" s="62"/>
      <c r="C5" s="16" t="s">
        <v>388</v>
      </c>
      <c r="D5" s="62" t="s">
        <v>157</v>
      </c>
      <c r="E5" s="62" t="s">
        <v>17</v>
      </c>
      <c r="F5" s="62" t="s">
        <v>389</v>
      </c>
      <c r="G5" s="73">
        <v>43903</v>
      </c>
      <c r="H5" s="73">
        <v>43910</v>
      </c>
      <c r="I5" s="73">
        <v>43931</v>
      </c>
      <c r="J5" s="74">
        <v>43937</v>
      </c>
      <c r="K5" s="88">
        <v>3</v>
      </c>
    </row>
    <row r="6" spans="1:11" ht="87" x14ac:dyDescent="0.35">
      <c r="A6" s="83" t="str">
        <f>VLOOKUP(C6,'2019-20 Final'!$C$4:$L$79,10,0)</f>
        <v>Spirits</v>
      </c>
      <c r="B6" s="62"/>
      <c r="C6" s="16" t="s">
        <v>213</v>
      </c>
      <c r="D6" s="62" t="str">
        <f>VLOOKUP($C6,'2019-20 Final'!$C:$F,2,0)</f>
        <v>All Countries</v>
      </c>
      <c r="E6" s="62" t="str">
        <f>VLOOKUP($C6,'2019-20 Final'!$C:$F,3,0)</f>
        <v>Various</v>
      </c>
      <c r="F6" s="62"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73">
        <v>43910</v>
      </c>
      <c r="H6" s="73">
        <v>43917</v>
      </c>
      <c r="I6" s="73">
        <v>43938</v>
      </c>
      <c r="J6" s="74">
        <v>43944</v>
      </c>
      <c r="K6" s="88">
        <f>VLOOKUP(C6,'2019-20 Final'!$C:$K,9,0)</f>
        <v>10</v>
      </c>
    </row>
    <row r="7" spans="1:11" ht="145" hidden="1" x14ac:dyDescent="0.35">
      <c r="A7" s="83" t="str">
        <f>VLOOKUP(C7,'2019-20 Final'!$C$4:$L$79,10,0)</f>
        <v>Beer &amp; Cider</v>
      </c>
      <c r="B7" s="62"/>
      <c r="C7" s="16" t="s">
        <v>214</v>
      </c>
      <c r="D7" s="62" t="str">
        <f>VLOOKUP($C7,'2019-20 Final'!$C:$F,2,0)</f>
        <v>All Countries (excluding Ontario Craft Beer)</v>
      </c>
      <c r="E7" s="62" t="str">
        <f>VLOOKUP($C7,'2019-20 Final'!$C:$F,3,0)</f>
        <v>Various</v>
      </c>
      <c r="F7" s="62"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73">
        <v>43917</v>
      </c>
      <c r="H7" s="73">
        <v>43924</v>
      </c>
      <c r="I7" s="73">
        <v>43945</v>
      </c>
      <c r="J7" s="74">
        <v>43951</v>
      </c>
      <c r="K7" s="88">
        <f>VLOOKUP(C7,'2019-20 Final'!$C:$K,9,0)</f>
        <v>3</v>
      </c>
    </row>
    <row r="8" spans="1:11" ht="29" hidden="1" x14ac:dyDescent="0.35">
      <c r="A8" s="83" t="s">
        <v>31</v>
      </c>
      <c r="B8" s="62"/>
      <c r="C8" s="16" t="s">
        <v>209</v>
      </c>
      <c r="D8" s="62" t="s">
        <v>20</v>
      </c>
      <c r="E8" s="62" t="s">
        <v>17</v>
      </c>
      <c r="F8" s="62" t="s">
        <v>301</v>
      </c>
      <c r="G8" s="73">
        <v>43917</v>
      </c>
      <c r="H8" s="73">
        <v>43924</v>
      </c>
      <c r="I8" s="73">
        <v>43945</v>
      </c>
      <c r="J8" s="74">
        <v>43951</v>
      </c>
      <c r="K8" s="88">
        <v>25</v>
      </c>
    </row>
    <row r="9" spans="1:11" ht="159" hidden="1" customHeight="1" x14ac:dyDescent="0.35">
      <c r="A9" s="83" t="s">
        <v>390</v>
      </c>
      <c r="B9" s="62"/>
      <c r="C9" s="16" t="s">
        <v>391</v>
      </c>
      <c r="D9" s="62" t="s">
        <v>392</v>
      </c>
      <c r="E9" s="62" t="s">
        <v>17</v>
      </c>
      <c r="F9" s="107" t="s">
        <v>393</v>
      </c>
      <c r="G9" s="73">
        <v>43924</v>
      </c>
      <c r="H9" s="73">
        <v>43931</v>
      </c>
      <c r="I9" s="73">
        <v>43952</v>
      </c>
      <c r="J9" s="74">
        <v>43958</v>
      </c>
      <c r="K9" s="88">
        <v>10</v>
      </c>
    </row>
    <row r="10" spans="1:11" ht="159" hidden="1" customHeight="1" x14ac:dyDescent="0.35">
      <c r="A10" s="83" t="s">
        <v>390</v>
      </c>
      <c r="B10" s="62"/>
      <c r="C10" s="16" t="s">
        <v>391</v>
      </c>
      <c r="D10" s="62" t="s">
        <v>394</v>
      </c>
      <c r="E10" s="62" t="s">
        <v>17</v>
      </c>
      <c r="F10" s="107" t="s">
        <v>393</v>
      </c>
      <c r="G10" s="73">
        <v>43924</v>
      </c>
      <c r="H10" s="73">
        <v>43931</v>
      </c>
      <c r="I10" s="73">
        <v>43952</v>
      </c>
      <c r="J10" s="74">
        <v>43958</v>
      </c>
      <c r="K10" s="88">
        <v>10</v>
      </c>
    </row>
    <row r="11" spans="1:11" ht="159" hidden="1" customHeight="1" x14ac:dyDescent="0.35">
      <c r="A11" s="83" t="s">
        <v>390</v>
      </c>
      <c r="B11" s="62"/>
      <c r="C11" s="16" t="s">
        <v>391</v>
      </c>
      <c r="D11" s="62" t="s">
        <v>395</v>
      </c>
      <c r="E11" s="62" t="s">
        <v>17</v>
      </c>
      <c r="F11" s="107" t="s">
        <v>393</v>
      </c>
      <c r="G11" s="73">
        <v>43924</v>
      </c>
      <c r="H11" s="73">
        <v>43931</v>
      </c>
      <c r="I11" s="73">
        <v>43952</v>
      </c>
      <c r="J11" s="74">
        <v>43958</v>
      </c>
      <c r="K11" s="88">
        <v>10</v>
      </c>
    </row>
    <row r="12" spans="1:11" ht="116" hidden="1" x14ac:dyDescent="0.35">
      <c r="A12" s="83" t="str">
        <f>VLOOKUP(C12,'2019-20 Final'!$C$4:$L$79,10,0)</f>
        <v>Beer &amp; Cider</v>
      </c>
      <c r="B12" s="62"/>
      <c r="C12" s="16" t="s">
        <v>217</v>
      </c>
      <c r="D12" s="62" t="str">
        <f>VLOOKUP($C12,'2019-20 Final'!$C:$F,2,0)</f>
        <v>Canada (Ontario)</v>
      </c>
      <c r="E12" s="62" t="str">
        <f>VLOOKUP($C12,'2019-20 Final'!$C:$F,3,0)</f>
        <v>Competitive With Current Assortment</v>
      </c>
      <c r="F12" s="89"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05">
        <v>43938</v>
      </c>
      <c r="H12" s="73">
        <v>43945</v>
      </c>
      <c r="I12" s="73">
        <v>43966</v>
      </c>
      <c r="J12" s="74">
        <v>43972</v>
      </c>
      <c r="K12" s="88">
        <f>VLOOKUP(C12,'2019-20 Final'!$C:$K,9,0)</f>
        <v>3</v>
      </c>
    </row>
    <row r="13" spans="1:11" ht="145" hidden="1" x14ac:dyDescent="0.35">
      <c r="A13" s="83" t="str">
        <f>VLOOKUP(C13,'2019-20 Final'!$C$4:$L$79,10,0)</f>
        <v>Beer &amp; Cider</v>
      </c>
      <c r="B13" s="62"/>
      <c r="C13" s="16" t="s">
        <v>218</v>
      </c>
      <c r="D13" s="62" t="str">
        <f>VLOOKUP($C13,'2019-20 Final'!$C:$F,2,0)</f>
        <v>Canada (Ontario)</v>
      </c>
      <c r="E13" s="62" t="str">
        <f>VLOOKUP($C13,'2019-20 Final'!$C:$F,3,0)</f>
        <v>Various</v>
      </c>
      <c r="F13" s="62" t="s">
        <v>396</v>
      </c>
      <c r="G13" s="105">
        <v>43938</v>
      </c>
      <c r="H13" s="73">
        <v>43945</v>
      </c>
      <c r="I13" s="73">
        <v>43966</v>
      </c>
      <c r="J13" s="74">
        <v>43972</v>
      </c>
      <c r="K13" s="88">
        <f>VLOOKUP(C13,'2019-20 Final'!$C:$K,9,0)</f>
        <v>3</v>
      </c>
    </row>
    <row r="14" spans="1:11" ht="105.65" customHeight="1" x14ac:dyDescent="0.35">
      <c r="A14" s="83" t="str">
        <f>VLOOKUP(C14,'2019-20 Final'!$C$4:$L$79,10,0)</f>
        <v>Brown spirits</v>
      </c>
      <c r="B14" s="62"/>
      <c r="C14" s="33" t="s">
        <v>397</v>
      </c>
      <c r="D14" s="62" t="str">
        <f>VLOOKUP($C14,'2019-20 Final'!$C:$F,2,0)</f>
        <v>All Countries</v>
      </c>
      <c r="E14" s="62" t="str">
        <f>VLOOKUP($C14,'2019-20 Final'!$C:$F,3,0)</f>
        <v>$39.95 - $500 +</v>
      </c>
      <c r="F14" s="62"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73">
        <v>43945</v>
      </c>
      <c r="H14" s="73">
        <v>43952</v>
      </c>
      <c r="I14" s="73">
        <v>43973</v>
      </c>
      <c r="J14" s="74">
        <v>43979</v>
      </c>
      <c r="K14" s="88">
        <f>VLOOKUP(C14,'2019-20 Final'!$C:$K,9,0)</f>
        <v>10</v>
      </c>
    </row>
    <row r="15" spans="1:11" ht="105.65" customHeight="1" x14ac:dyDescent="0.35">
      <c r="A15" s="83" t="s">
        <v>23</v>
      </c>
      <c r="B15" s="62"/>
      <c r="C15" s="16" t="s">
        <v>61</v>
      </c>
      <c r="D15" s="62" t="s">
        <v>16</v>
      </c>
      <c r="E15" s="62" t="s">
        <v>398</v>
      </c>
      <c r="F15" s="62" t="s">
        <v>399</v>
      </c>
      <c r="G15" s="73">
        <v>43924</v>
      </c>
      <c r="H15" s="73">
        <v>43931</v>
      </c>
      <c r="I15" s="73">
        <v>43952</v>
      </c>
      <c r="J15" s="74">
        <v>43958</v>
      </c>
      <c r="K15" s="88">
        <v>4</v>
      </c>
    </row>
    <row r="16" spans="1:11" ht="116" hidden="1" x14ac:dyDescent="0.35">
      <c r="A16" s="83" t="str">
        <f>VLOOKUP(C16,'2019-20 Final'!$C$4:$L$79,10,0)</f>
        <v>Beer &amp; Cider</v>
      </c>
      <c r="B16" s="62"/>
      <c r="C16" s="16" t="s">
        <v>228</v>
      </c>
      <c r="D16" s="62" t="str">
        <f>VLOOKUP($C16,'2019-20 Final'!$C:$F,2,0)</f>
        <v>Canada (Ontario)</v>
      </c>
      <c r="E16" s="62" t="str">
        <f>VLOOKUP($C16,'2019-20 Final'!$C:$F,3,0)</f>
        <v>Competitive With Current Assortment</v>
      </c>
      <c r="F16" s="62"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43952</v>
      </c>
      <c r="H16" s="73">
        <v>43959</v>
      </c>
      <c r="I16" s="73">
        <v>43980</v>
      </c>
      <c r="J16" s="74">
        <v>43986</v>
      </c>
      <c r="K16" s="88">
        <f>VLOOKUP(C16,'2019-20 Final'!$C:$K,9,0)</f>
        <v>3</v>
      </c>
    </row>
    <row r="17" spans="1:14" ht="43.4" hidden="1" customHeight="1" x14ac:dyDescent="0.35">
      <c r="A17" s="83" t="s">
        <v>38</v>
      </c>
      <c r="B17" s="62"/>
      <c r="C17" s="16" t="s">
        <v>400</v>
      </c>
      <c r="D17" s="62" t="s">
        <v>73</v>
      </c>
      <c r="E17" s="62" t="s">
        <v>401</v>
      </c>
      <c r="F17" s="62" t="s">
        <v>402</v>
      </c>
      <c r="G17" s="73">
        <v>43959</v>
      </c>
      <c r="H17" s="73">
        <v>43966</v>
      </c>
      <c r="I17" s="73">
        <v>43987</v>
      </c>
      <c r="J17" s="74">
        <v>43993</v>
      </c>
      <c r="K17" s="88" t="e">
        <f>VLOOKUP(C17,'2019-20 Final'!$C:$K,9,0)</f>
        <v>#N/A</v>
      </c>
    </row>
    <row r="18" spans="1:14" ht="130.5" x14ac:dyDescent="0.35">
      <c r="A18" s="83" t="str">
        <f>VLOOKUP(C18,'2019-20 Final'!$C$4:$L$79,10,0)</f>
        <v>Spirits</v>
      </c>
      <c r="B18" s="62"/>
      <c r="C18" s="16" t="s">
        <v>19</v>
      </c>
      <c r="D18" s="62" t="str">
        <f>VLOOKUP($C18,'2019-20 Final'!$C:$F,2,0)</f>
        <v>Canada (Ontario)</v>
      </c>
      <c r="E18" s="62" t="str">
        <f>VLOOKUP($C18,'2019-20 Final'!$C:$F,3,0)</f>
        <v>$27.75+</v>
      </c>
      <c r="F18" s="62"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73">
        <v>43966</v>
      </c>
      <c r="H18" s="73">
        <v>43973</v>
      </c>
      <c r="I18" s="73">
        <v>43994</v>
      </c>
      <c r="J18" s="74">
        <v>44000</v>
      </c>
      <c r="K18" s="88">
        <f>VLOOKUP(C18,'2019-20 Final'!$C:$K,9,0)</f>
        <v>4</v>
      </c>
    </row>
    <row r="19" spans="1:14" ht="43.4" hidden="1" customHeight="1" x14ac:dyDescent="0.35">
      <c r="A19" s="83" t="s">
        <v>38</v>
      </c>
      <c r="B19" s="89"/>
      <c r="C19" s="16" t="s">
        <v>210</v>
      </c>
      <c r="D19" s="62" t="s">
        <v>46</v>
      </c>
      <c r="E19" s="62" t="s">
        <v>17</v>
      </c>
      <c r="F19" s="62" t="s">
        <v>302</v>
      </c>
      <c r="G19" s="73">
        <v>43973</v>
      </c>
      <c r="H19" s="73">
        <v>43980</v>
      </c>
      <c r="I19" s="73">
        <v>44001</v>
      </c>
      <c r="J19" s="74">
        <v>44007</v>
      </c>
      <c r="K19" s="88">
        <f>VLOOKUP(C19,'2019-20 Final'!$C:$K,9,0)</f>
        <v>25</v>
      </c>
    </row>
    <row r="20" spans="1:14" ht="43.4" hidden="1" customHeight="1" x14ac:dyDescent="0.35">
      <c r="A20" s="83" t="str">
        <f>VLOOKUP(C20,'2019-20 Final'!$C$4:$L$79,10,0)</f>
        <v>All Wines</v>
      </c>
      <c r="B20" s="62"/>
      <c r="C20" s="41" t="s">
        <v>236</v>
      </c>
      <c r="D20" s="62" t="str">
        <f>VLOOKUP($C20,'2019-20 Final'!$C:$F,2,0)</f>
        <v>All Countries</v>
      </c>
      <c r="E20" s="62" t="str">
        <f>VLOOKUP($C20,'2019-20 Final'!$C:$F,3,0)</f>
        <v>$7.95 - $18.95</v>
      </c>
      <c r="F20" s="62"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73">
        <v>43980</v>
      </c>
      <c r="H20" s="73">
        <v>43987</v>
      </c>
      <c r="I20" s="73">
        <v>44008</v>
      </c>
      <c r="J20" s="74">
        <v>44014</v>
      </c>
      <c r="K20" s="88">
        <f>VLOOKUP(C20,'2019-20 Final'!$C:$K,9,0)</f>
        <v>10</v>
      </c>
    </row>
    <row r="21" spans="1:14" ht="43.4" hidden="1" customHeight="1" x14ac:dyDescent="0.35">
      <c r="A21" s="83" t="str">
        <f>VLOOKUP(C21,'2019-20 Final'!$C$4:$L$79,10,0)</f>
        <v>Beer &amp; Cider</v>
      </c>
      <c r="B21" s="62"/>
      <c r="C21" s="16" t="s">
        <v>240</v>
      </c>
      <c r="D21" s="62" t="str">
        <f>VLOOKUP($C21,'2019-20 Final'!$C:$F,2,0)</f>
        <v>Canada (Ontario)</v>
      </c>
      <c r="E21" s="62" t="str">
        <f>VLOOKUP($C21,'2019-20 Final'!$C:$F,3,0)</f>
        <v>Various</v>
      </c>
      <c r="F21" s="62"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73">
        <v>43987</v>
      </c>
      <c r="H21" s="73">
        <v>43994</v>
      </c>
      <c r="I21" s="73">
        <v>44015</v>
      </c>
      <c r="J21" s="74">
        <v>44021</v>
      </c>
      <c r="K21" s="88">
        <f>VLOOKUP(C21,'2019-20 Final'!$C:$K,9,0)</f>
        <v>3</v>
      </c>
    </row>
    <row r="22" spans="1:14" ht="43.4" customHeight="1" x14ac:dyDescent="0.35">
      <c r="A22" s="83" t="s">
        <v>23</v>
      </c>
      <c r="B22" s="62"/>
      <c r="C22" s="16" t="s">
        <v>83</v>
      </c>
      <c r="D22" s="62" t="s">
        <v>16</v>
      </c>
      <c r="E22" s="62" t="s">
        <v>403</v>
      </c>
      <c r="F22" s="62" t="s">
        <v>404</v>
      </c>
      <c r="G22" s="73">
        <v>43994</v>
      </c>
      <c r="H22" s="73">
        <v>44001</v>
      </c>
      <c r="I22" s="73">
        <v>44022</v>
      </c>
      <c r="J22" s="74">
        <v>44028</v>
      </c>
      <c r="K22" s="88">
        <v>4</v>
      </c>
    </row>
    <row r="23" spans="1:14" ht="43.4" hidden="1" customHeight="1" x14ac:dyDescent="0.35">
      <c r="A23" s="83" t="s">
        <v>31</v>
      </c>
      <c r="B23" s="62"/>
      <c r="C23" s="16" t="s">
        <v>405</v>
      </c>
      <c r="D23" s="62" t="s">
        <v>20</v>
      </c>
      <c r="E23" s="62" t="s">
        <v>17</v>
      </c>
      <c r="F23" s="62" t="s">
        <v>239</v>
      </c>
      <c r="G23" s="73">
        <v>44001</v>
      </c>
      <c r="H23" s="73">
        <v>44008</v>
      </c>
      <c r="I23" s="73">
        <v>44029</v>
      </c>
      <c r="J23" s="74">
        <v>44035</v>
      </c>
      <c r="K23" s="88" t="e">
        <f>VLOOKUP(C23,'2019-20 Final'!$C:$K,9,0)</f>
        <v>#N/A</v>
      </c>
    </row>
    <row r="24" spans="1:14" ht="43.4" customHeight="1" x14ac:dyDescent="0.35">
      <c r="A24" s="83" t="str">
        <f>VLOOKUP(C24,'2019-20 Final'!$C$4:$L$79,10,0)</f>
        <v>White Spirits</v>
      </c>
      <c r="B24" s="62"/>
      <c r="C24" s="16" t="s">
        <v>81</v>
      </c>
      <c r="D24" s="62" t="s">
        <v>16</v>
      </c>
      <c r="E24" s="62" t="s">
        <v>403</v>
      </c>
      <c r="F24" s="62" t="s">
        <v>406</v>
      </c>
      <c r="G24" s="73">
        <v>44008</v>
      </c>
      <c r="H24" s="73">
        <v>44015</v>
      </c>
      <c r="I24" s="73">
        <v>44036</v>
      </c>
      <c r="J24" s="74">
        <v>44042</v>
      </c>
      <c r="K24" s="88">
        <v>4</v>
      </c>
    </row>
    <row r="25" spans="1:14" ht="69.650000000000006" hidden="1" customHeight="1" x14ac:dyDescent="0.35">
      <c r="A25" s="83"/>
      <c r="B25" s="89"/>
      <c r="C25" s="16"/>
      <c r="D25" s="62"/>
      <c r="E25" s="62"/>
      <c r="F25" s="62"/>
      <c r="G25" s="73">
        <v>44015</v>
      </c>
      <c r="H25" s="73">
        <v>44022</v>
      </c>
      <c r="I25" s="73">
        <v>44043</v>
      </c>
      <c r="J25" s="74">
        <v>44049</v>
      </c>
      <c r="K25" s="88" t="e">
        <f>VLOOKUP(C25,'2019-20 Final'!$C:$K,9,0)</f>
        <v>#N/A</v>
      </c>
    </row>
    <row r="26" spans="1:14" ht="174" hidden="1" x14ac:dyDescent="0.35">
      <c r="A26" s="83" t="str">
        <f>VLOOKUP(C26,'2019-20 Final'!$C$4:$L$79,10,0)</f>
        <v>Beer &amp; Cider</v>
      </c>
      <c r="B26" s="62"/>
      <c r="C26" s="16" t="s">
        <v>247</v>
      </c>
      <c r="D26" s="62" t="str">
        <f>VLOOKUP($C26,'2019-20 Final'!$C:$F,2,0)</f>
        <v>All Countries (excluding Ontario Craft Beer)</v>
      </c>
      <c r="E26" s="62" t="str">
        <f>VLOOKUP($C26,'2019-20 Final'!$C:$F,3,0)</f>
        <v>Various</v>
      </c>
      <c r="F26" s="62"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73">
        <v>44022</v>
      </c>
      <c r="H26" s="73">
        <v>44029</v>
      </c>
      <c r="I26" s="73">
        <v>44050</v>
      </c>
      <c r="J26" s="74">
        <v>44056</v>
      </c>
      <c r="K26" s="88">
        <f>VLOOKUP(C26,'2019-20 Final'!$C:$K,9,0)</f>
        <v>3</v>
      </c>
    </row>
    <row r="27" spans="1:14" ht="29" hidden="1" x14ac:dyDescent="0.35">
      <c r="A27" s="83" t="s">
        <v>31</v>
      </c>
      <c r="B27" s="62"/>
      <c r="C27" s="16" t="s">
        <v>243</v>
      </c>
      <c r="D27" s="62" t="s">
        <v>20</v>
      </c>
      <c r="E27" s="62" t="s">
        <v>17</v>
      </c>
      <c r="F27" s="62" t="s">
        <v>301</v>
      </c>
      <c r="G27" s="73">
        <v>44022</v>
      </c>
      <c r="H27" s="73">
        <v>44029</v>
      </c>
      <c r="I27" s="73">
        <v>44050</v>
      </c>
      <c r="J27" s="74">
        <v>44056</v>
      </c>
      <c r="K27" s="88">
        <v>25</v>
      </c>
    </row>
    <row r="28" spans="1:14" ht="43.4" hidden="1" customHeight="1" x14ac:dyDescent="0.35">
      <c r="A28" s="83" t="str">
        <f>VLOOKUP(C28,'2019-20 Final'!$C$4:$L$79,10,0)</f>
        <v>All Wines</v>
      </c>
      <c r="B28" s="62"/>
      <c r="C28" s="16" t="s">
        <v>248</v>
      </c>
      <c r="D28" s="62" t="str">
        <f>VLOOKUP($C28,'2019-20 Final'!$C:$F,2,0)</f>
        <v>All Countries</v>
      </c>
      <c r="E28" s="62" t="str">
        <f>VLOOKUP($C28,'2019-20 Final'!$C:$F,3,0)</f>
        <v>$8.95 - $15.95</v>
      </c>
      <c r="F28" s="62"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73">
        <v>44029</v>
      </c>
      <c r="H28" s="73">
        <v>44036</v>
      </c>
      <c r="I28" s="73">
        <v>44057</v>
      </c>
      <c r="J28" s="74">
        <v>44063</v>
      </c>
      <c r="K28" s="88">
        <f>VLOOKUP(C28,'2019-20 Final'!$C:$K,9,0)</f>
        <v>10</v>
      </c>
    </row>
    <row r="29" spans="1:14" ht="145" x14ac:dyDescent="0.35">
      <c r="A29" s="83" t="str">
        <f>VLOOKUP(C29,'2019-20 Final'!$C$4:$L$79,10,0)</f>
        <v>Brown Spirits</v>
      </c>
      <c r="B29" s="62"/>
      <c r="C29" s="33" t="s">
        <v>407</v>
      </c>
      <c r="D29" s="62" t="str">
        <f>VLOOKUP($C29,'2019-20 Final'!$C:$F,2,0)</f>
        <v>All Countries</v>
      </c>
      <c r="E29" s="62" t="str">
        <f>VLOOKUP($C29,'2019-20 Final'!$C:$F,3,0)</f>
        <v>$39.95-$500 +</v>
      </c>
      <c r="F29" s="62"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73">
        <v>44036</v>
      </c>
      <c r="H29" s="73">
        <v>44043</v>
      </c>
      <c r="I29" s="73">
        <v>44064</v>
      </c>
      <c r="J29" s="74">
        <v>44070</v>
      </c>
      <c r="K29" s="88">
        <f>VLOOKUP(C29,'2019-20 Final'!$C:$K,9,0)</f>
        <v>10</v>
      </c>
    </row>
    <row r="30" spans="1:14" ht="246.5" hidden="1" x14ac:dyDescent="0.35">
      <c r="A30" s="83" t="str">
        <f>VLOOKUP(C30,'2019-20 Final'!$C$4:$L$79,10,0)</f>
        <v>Ready-To-Drink</v>
      </c>
      <c r="B30" s="62"/>
      <c r="C30" s="16" t="s">
        <v>123</v>
      </c>
      <c r="D30" s="62" t="str">
        <f>VLOOKUP($C30,'2019-20 Final'!$C:$F,2,0)</f>
        <v>All Countries</v>
      </c>
      <c r="E30" s="62" t="s">
        <v>408</v>
      </c>
      <c r="F30" s="62" t="s">
        <v>409</v>
      </c>
      <c r="G30" s="105">
        <v>44043</v>
      </c>
      <c r="H30" s="73">
        <v>44050</v>
      </c>
      <c r="I30" s="73">
        <v>44071</v>
      </c>
      <c r="J30" s="74">
        <v>44077</v>
      </c>
      <c r="K30" s="88">
        <f>VLOOKUP(C30,'2019-20 Final'!$C:$K,9,0)</f>
        <v>25</v>
      </c>
      <c r="N30" s="106"/>
    </row>
    <row r="31" spans="1:14" ht="116" hidden="1" x14ac:dyDescent="0.35">
      <c r="A31" s="83" t="s">
        <v>250</v>
      </c>
      <c r="B31" s="62"/>
      <c r="C31" s="16" t="s">
        <v>410</v>
      </c>
      <c r="D31" s="62" t="s">
        <v>16</v>
      </c>
      <c r="E31" s="62" t="s">
        <v>411</v>
      </c>
      <c r="F31" s="62" t="s">
        <v>412</v>
      </c>
      <c r="G31" s="105">
        <v>44043</v>
      </c>
      <c r="H31" s="73">
        <v>44050</v>
      </c>
      <c r="I31" s="73">
        <v>44071</v>
      </c>
      <c r="J31" s="74">
        <v>44077</v>
      </c>
      <c r="K31" s="88">
        <v>25</v>
      </c>
    </row>
    <row r="32" spans="1:14" ht="130.5" hidden="1" x14ac:dyDescent="0.35">
      <c r="A32" s="83" t="str">
        <f>VLOOKUP(C32,'2019-20 Final'!$C$4:$L$79,10,0)</f>
        <v>Beer &amp; Cider</v>
      </c>
      <c r="B32" s="62"/>
      <c r="C32" s="16" t="s">
        <v>253</v>
      </c>
      <c r="D32" s="62" t="str">
        <f>VLOOKUP($C32,'2019-20 Final'!$C:$F,2,0)</f>
        <v>Canada (Ontario)</v>
      </c>
      <c r="E32" s="62" t="str">
        <f>VLOOKUP($C32,'2019-20 Final'!$C:$F,3,0)</f>
        <v>Various</v>
      </c>
      <c r="F32" s="62"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73">
        <v>44050</v>
      </c>
      <c r="H32" s="73">
        <v>44057</v>
      </c>
      <c r="I32" s="73">
        <v>44078</v>
      </c>
      <c r="J32" s="74">
        <v>44084</v>
      </c>
      <c r="K32" s="88">
        <f>VLOOKUP(C32,'2019-20 Final'!$C:$K,9,0)</f>
        <v>3</v>
      </c>
    </row>
    <row r="33" spans="1:11" ht="130.5" x14ac:dyDescent="0.35">
      <c r="A33" s="83" t="str">
        <f>VLOOKUP(C33,'2019-20 Final'!$C$4:$L$79,10,0)</f>
        <v>Spirits</v>
      </c>
      <c r="B33" s="62"/>
      <c r="C33" s="16" t="s">
        <v>19</v>
      </c>
      <c r="D33" s="62" t="str">
        <f>VLOOKUP($C33,'2019-20 Final'!$C:$F,2,0)</f>
        <v>Canada (Ontario)</v>
      </c>
      <c r="E33" s="62" t="str">
        <f>VLOOKUP($C33,'2019-20 Final'!$C:$F,3,0)</f>
        <v>$27.75+</v>
      </c>
      <c r="F33" s="62"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73">
        <v>44057</v>
      </c>
      <c r="H33" s="73">
        <v>44064</v>
      </c>
      <c r="I33" s="73">
        <v>44085</v>
      </c>
      <c r="J33" s="74">
        <v>44091</v>
      </c>
      <c r="K33" s="88">
        <f>VLOOKUP(C33,'2019-20 Final'!$C:$K,9,0)</f>
        <v>4</v>
      </c>
    </row>
    <row r="34" spans="1:11" ht="58" hidden="1" x14ac:dyDescent="0.35">
      <c r="A34" s="83" t="s">
        <v>31</v>
      </c>
      <c r="B34" s="62"/>
      <c r="C34" s="16" t="s">
        <v>146</v>
      </c>
      <c r="D34" s="62" t="s">
        <v>20</v>
      </c>
      <c r="E34" s="62" t="s">
        <v>331</v>
      </c>
      <c r="F34" s="62" t="s">
        <v>332</v>
      </c>
      <c r="G34" s="73">
        <v>44057</v>
      </c>
      <c r="H34" s="73">
        <v>44064</v>
      </c>
      <c r="I34" s="73">
        <v>44085</v>
      </c>
      <c r="J34" s="74">
        <v>44091</v>
      </c>
      <c r="K34" s="88">
        <v>25</v>
      </c>
    </row>
    <row r="35" spans="1:11" ht="43.5" hidden="1" x14ac:dyDescent="0.35">
      <c r="A35" s="83" t="s">
        <v>38</v>
      </c>
      <c r="B35" s="89"/>
      <c r="C35" s="16" t="s">
        <v>244</v>
      </c>
      <c r="D35" s="62" t="s">
        <v>46</v>
      </c>
      <c r="E35" s="62" t="s">
        <v>17</v>
      </c>
      <c r="F35" s="62" t="s">
        <v>302</v>
      </c>
      <c r="G35" s="73">
        <v>44064</v>
      </c>
      <c r="H35" s="73">
        <v>44071</v>
      </c>
      <c r="I35" s="73">
        <v>44092</v>
      </c>
      <c r="J35" s="74">
        <v>44098</v>
      </c>
      <c r="K35" s="88">
        <v>4</v>
      </c>
    </row>
    <row r="36" spans="1:11" ht="58" hidden="1" x14ac:dyDescent="0.35">
      <c r="A36" s="83" t="s">
        <v>38</v>
      </c>
      <c r="B36" s="62"/>
      <c r="C36" s="16" t="s">
        <v>413</v>
      </c>
      <c r="D36" s="62" t="s">
        <v>40</v>
      </c>
      <c r="E36" s="62" t="s">
        <v>414</v>
      </c>
      <c r="F36" s="62" t="s">
        <v>415</v>
      </c>
      <c r="G36" s="73">
        <v>44064</v>
      </c>
      <c r="H36" s="73">
        <v>44071</v>
      </c>
      <c r="I36" s="73">
        <v>44092</v>
      </c>
      <c r="J36" s="74">
        <v>44098</v>
      </c>
      <c r="K36" s="88">
        <v>10</v>
      </c>
    </row>
    <row r="37" spans="1:11" ht="72" customHeight="1" x14ac:dyDescent="0.35">
      <c r="A37" s="83" t="str">
        <f>VLOOKUP(C37,'2019-20 Final'!$C$4:$L$79,10,0)</f>
        <v>White Spirits</v>
      </c>
      <c r="B37" s="62"/>
      <c r="C37" s="16" t="s">
        <v>61</v>
      </c>
      <c r="D37" s="62" t="s">
        <v>16</v>
      </c>
      <c r="E37" s="62" t="s">
        <v>398</v>
      </c>
      <c r="F37" s="62" t="s">
        <v>399</v>
      </c>
      <c r="G37" s="73">
        <v>44071</v>
      </c>
      <c r="H37" s="73">
        <v>44078</v>
      </c>
      <c r="I37" s="73">
        <v>44099</v>
      </c>
      <c r="J37" s="74">
        <v>44105</v>
      </c>
      <c r="K37" s="88">
        <v>4</v>
      </c>
    </row>
    <row r="38" spans="1:11" ht="43.4" customHeight="1" x14ac:dyDescent="0.35">
      <c r="A38" s="83" t="str">
        <f>VLOOKUP(C38,'2019-20 Final'!$C$4:$L$79,10,0)</f>
        <v>White Spirits</v>
      </c>
      <c r="B38" s="62"/>
      <c r="C38" s="16" t="s">
        <v>83</v>
      </c>
      <c r="D38" s="62" t="s">
        <v>16</v>
      </c>
      <c r="E38" s="62" t="s">
        <v>403</v>
      </c>
      <c r="F38" s="62" t="s">
        <v>404</v>
      </c>
      <c r="G38" s="73">
        <v>44078</v>
      </c>
      <c r="H38" s="73">
        <v>44085</v>
      </c>
      <c r="I38" s="73">
        <v>44106</v>
      </c>
      <c r="J38" s="74">
        <v>44112</v>
      </c>
      <c r="K38" s="88">
        <v>4</v>
      </c>
    </row>
    <row r="39" spans="1:11" ht="217.5" x14ac:dyDescent="0.35">
      <c r="A39" s="83" t="str">
        <f>VLOOKUP(C39,'2019-20 Final'!$C$4:$L$79,10,0)</f>
        <v>Brown Spirits</v>
      </c>
      <c r="B39" s="62"/>
      <c r="C39" s="33" t="s">
        <v>257</v>
      </c>
      <c r="D39" s="62" t="str">
        <f>VLOOKUP($C39,'2019-20 Final'!$C:$F,2,0)</f>
        <v>All countries</v>
      </c>
      <c r="E39" s="62" t="str">
        <f>VLOOKUP($C39,'2019-20 Final'!$C:$F,3,0)</f>
        <v>(Seasonal Liqueurs) $20.00 -$39.95
(Cocktail Essentials)
$20.00+
                                   (Tequila) $36.95 - +$99.95</v>
      </c>
      <c r="F39" s="62"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73">
        <v>44085</v>
      </c>
      <c r="H39" s="73">
        <v>44092</v>
      </c>
      <c r="I39" s="73">
        <v>44113</v>
      </c>
      <c r="J39" s="74">
        <v>44119</v>
      </c>
      <c r="K39" s="88">
        <f>VLOOKUP(C39,'2019-20 Final'!$C:$K,9,0)</f>
        <v>6</v>
      </c>
    </row>
    <row r="40" spans="1:11" ht="93.65" hidden="1" customHeight="1" x14ac:dyDescent="0.35">
      <c r="A40" s="83" t="str">
        <f>VLOOKUP(C40,'2019-20 Final'!$C$4:$L$79,10,0)</f>
        <v>Beer &amp; Cider</v>
      </c>
      <c r="B40" s="62"/>
      <c r="C40" s="16" t="s">
        <v>151</v>
      </c>
      <c r="D40" s="62" t="str">
        <f>VLOOKUP($C40,'2019-20 Final'!$C:$F,2,0)</f>
        <v>All Countries</v>
      </c>
      <c r="E40" s="62" t="str">
        <f>VLOOKUP($C40,'2019-20 Final'!$C:$F,3,0)</f>
        <v>Competitive With Current Assortment</v>
      </c>
      <c r="F40" s="62"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73">
        <v>44092</v>
      </c>
      <c r="H40" s="73">
        <v>44099</v>
      </c>
      <c r="I40" s="73">
        <v>44120</v>
      </c>
      <c r="J40" s="74">
        <v>44126</v>
      </c>
      <c r="K40" s="88">
        <f>VLOOKUP(C40,'2019-20 Final'!$C:$K,9,0)</f>
        <v>3</v>
      </c>
    </row>
    <row r="41" spans="1:11" ht="58" hidden="1" x14ac:dyDescent="0.35">
      <c r="A41" s="83" t="s">
        <v>38</v>
      </c>
      <c r="B41" s="62"/>
      <c r="C41" s="16" t="s">
        <v>311</v>
      </c>
      <c r="D41" s="62" t="s">
        <v>40</v>
      </c>
      <c r="E41" s="62" t="s">
        <v>416</v>
      </c>
      <c r="F41" s="62" t="s">
        <v>417</v>
      </c>
      <c r="G41" s="73">
        <v>44099</v>
      </c>
      <c r="H41" s="73">
        <v>44106</v>
      </c>
      <c r="I41" s="73">
        <v>44127</v>
      </c>
      <c r="J41" s="74">
        <v>44133</v>
      </c>
      <c r="K41" s="88">
        <v>10</v>
      </c>
    </row>
    <row r="42" spans="1:11" ht="43.4" hidden="1" customHeight="1" x14ac:dyDescent="0.35">
      <c r="A42" s="83" t="s">
        <v>38</v>
      </c>
      <c r="B42" s="62"/>
      <c r="C42" s="16" t="s">
        <v>278</v>
      </c>
      <c r="D42" s="62" t="s">
        <v>114</v>
      </c>
      <c r="E42" s="62" t="s">
        <v>279</v>
      </c>
      <c r="F42" s="62" t="s">
        <v>280</v>
      </c>
      <c r="G42" s="73">
        <v>44106</v>
      </c>
      <c r="H42" s="73">
        <v>44113</v>
      </c>
      <c r="I42" s="73">
        <v>44134</v>
      </c>
      <c r="J42" s="74">
        <v>44140</v>
      </c>
      <c r="K42" s="88">
        <f>VLOOKUP(C42,'2019-20 Final'!$C:$K,9,0)</f>
        <v>5</v>
      </c>
    </row>
    <row r="43" spans="1:11" ht="43.4" hidden="1" customHeight="1" x14ac:dyDescent="0.35">
      <c r="A43" s="83" t="s">
        <v>31</v>
      </c>
      <c r="B43" s="62"/>
      <c r="C43" s="16" t="s">
        <v>418</v>
      </c>
      <c r="D43" s="62" t="s">
        <v>20</v>
      </c>
      <c r="E43" s="62" t="s">
        <v>17</v>
      </c>
      <c r="F43" s="62" t="s">
        <v>259</v>
      </c>
      <c r="G43" s="73">
        <v>44106</v>
      </c>
      <c r="H43" s="73">
        <v>44113</v>
      </c>
      <c r="I43" s="73">
        <v>44134</v>
      </c>
      <c r="J43" s="74">
        <v>44140</v>
      </c>
      <c r="K43" s="88">
        <v>25</v>
      </c>
    </row>
    <row r="44" spans="1:11" ht="203" hidden="1" x14ac:dyDescent="0.35">
      <c r="A44" s="83" t="str">
        <f>VLOOKUP(C44,'2019-20 Final'!$C$4:$L$79,10,0)</f>
        <v>Beer &amp; Cider</v>
      </c>
      <c r="B44" s="62"/>
      <c r="C44" s="16" t="s">
        <v>260</v>
      </c>
      <c r="D44" s="62" t="str">
        <f>VLOOKUP($C44,'2019-20 Final'!$C:$F,2,0)</f>
        <v>All Countries (excluding Ontario Craft Beer)</v>
      </c>
      <c r="E44" s="62" t="str">
        <f>VLOOKUP($C44,'2019-20 Final'!$C:$F,3,0)</f>
        <v>Various</v>
      </c>
      <c r="F44" s="62"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73">
        <v>44113</v>
      </c>
      <c r="H44" s="73">
        <v>44120</v>
      </c>
      <c r="I44" s="73">
        <v>44141</v>
      </c>
      <c r="J44" s="74">
        <v>44147</v>
      </c>
      <c r="K44" s="88">
        <f>VLOOKUP(C44,'2019-20 Final'!$C:$K,9,0)</f>
        <v>3</v>
      </c>
    </row>
    <row r="45" spans="1:11" ht="116" hidden="1" x14ac:dyDescent="0.35">
      <c r="A45" s="83" t="str">
        <f>VLOOKUP(C45,'2019-20 Final'!$C$4:$L$79,10,0)</f>
        <v>Beer &amp; Cider</v>
      </c>
      <c r="B45" s="62"/>
      <c r="C45" s="16" t="s">
        <v>217</v>
      </c>
      <c r="D45" s="62" t="str">
        <f>VLOOKUP($C45,'2019-20 Final'!$C:$F,2,0)</f>
        <v>Canada (Ontario)</v>
      </c>
      <c r="E45" s="62" t="str">
        <f>VLOOKUP($C45,'2019-20 Final'!$C:$F,3,0)</f>
        <v>Competitive With Current Assortment</v>
      </c>
      <c r="F45" s="62"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73">
        <v>44120</v>
      </c>
      <c r="H45" s="73">
        <v>44127</v>
      </c>
      <c r="I45" s="73">
        <v>44148</v>
      </c>
      <c r="J45" s="74">
        <v>44154</v>
      </c>
      <c r="K45" s="88">
        <f>VLOOKUP(C45,'2019-20 Final'!$C:$K,9,0)</f>
        <v>3</v>
      </c>
    </row>
    <row r="46" spans="1:11" ht="130.5" x14ac:dyDescent="0.35">
      <c r="A46" s="83" t="str">
        <f>VLOOKUP(C46,'2019-20 Final'!$C$4:$L$79,10,0)</f>
        <v>Spirits</v>
      </c>
      <c r="B46" s="62"/>
      <c r="C46" s="16" t="s">
        <v>19</v>
      </c>
      <c r="D46" s="62" t="str">
        <f>VLOOKUP($C46,'2019-20 Final'!$C:$F,2,0)</f>
        <v>Canada (Ontario)</v>
      </c>
      <c r="E46" s="62" t="str">
        <f>VLOOKUP($C46,'2019-20 Final'!$C:$F,3,0)</f>
        <v>$27.75+</v>
      </c>
      <c r="F46" s="62"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73">
        <v>44127</v>
      </c>
      <c r="H46" s="73">
        <v>44134</v>
      </c>
      <c r="I46" s="73">
        <v>44155</v>
      </c>
      <c r="J46" s="74">
        <v>44161</v>
      </c>
      <c r="K46" s="88">
        <f>VLOOKUP(C46,'2019-20 Final'!$C:$K,9,0)</f>
        <v>4</v>
      </c>
    </row>
    <row r="47" spans="1:11" ht="87" hidden="1" x14ac:dyDescent="0.35">
      <c r="A47" s="100" t="str">
        <f>VLOOKUP(C47,'2019-20 Final'!$C$4:$L$79,10,0)</f>
        <v>New World Wines</v>
      </c>
      <c r="B47" s="100"/>
      <c r="C47" s="101" t="s">
        <v>264</v>
      </c>
      <c r="D47" s="100" t="str">
        <f>VLOOKUP($C47,'2019-20 Final'!$C:$F,2,0)</f>
        <v>All NW Countries (excludig Ontario)</v>
      </c>
      <c r="E47" s="100" t="str">
        <f>VLOOKUP($C47,'2019-20 Final'!$C:$F,3,0)</f>
        <v>$9.95 - $17.95</v>
      </c>
      <c r="F47" s="100"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02">
        <v>44134</v>
      </c>
      <c r="H47" s="102">
        <v>44141</v>
      </c>
      <c r="I47" s="102">
        <v>44162</v>
      </c>
      <c r="J47" s="103">
        <v>44168</v>
      </c>
      <c r="K47" s="104">
        <f>VLOOKUP(C47,'2019-20 Final'!$C:$K,9,0)</f>
        <v>4</v>
      </c>
    </row>
    <row r="48" spans="1:11" ht="43.4" hidden="1" customHeight="1" x14ac:dyDescent="0.35">
      <c r="A48" s="100" t="e">
        <f>VLOOKUP(C48,'2019-20 Final'!$C$4:$L$79,10,0)</f>
        <v>#N/A</v>
      </c>
      <c r="B48" s="100"/>
      <c r="C48" s="101"/>
      <c r="D48" s="100" t="e">
        <f>VLOOKUP($C48,'2019-20 Final'!$C:$F,2,0)</f>
        <v>#N/A</v>
      </c>
      <c r="E48" s="100" t="e">
        <f>VLOOKUP($C48,'2019-20 Final'!$C:$F,3,0)</f>
        <v>#N/A</v>
      </c>
      <c r="F48" s="100" t="e">
        <f>VLOOKUP($C48,'2019-20 Final'!$C:$F,4,0)</f>
        <v>#N/A</v>
      </c>
      <c r="G48" s="102">
        <v>44141</v>
      </c>
      <c r="H48" s="102">
        <v>44148</v>
      </c>
      <c r="I48" s="102">
        <v>44169</v>
      </c>
      <c r="J48" s="103">
        <v>44175</v>
      </c>
      <c r="K48" s="104" t="e">
        <f>VLOOKUP(C48,'2019-20 Final'!$C:$K,9,0)</f>
        <v>#N/A</v>
      </c>
    </row>
    <row r="49" spans="1:11" ht="43.4" hidden="1" customHeight="1" x14ac:dyDescent="0.35">
      <c r="A49" s="100" t="e">
        <f>VLOOKUP(C49,'2019-20 Final'!$C$4:$L$79,10,0)</f>
        <v>#N/A</v>
      </c>
      <c r="B49" s="100"/>
      <c r="C49" s="101"/>
      <c r="D49" s="100" t="e">
        <f>VLOOKUP($C49,'2019-20 Final'!$C:$F,2,0)</f>
        <v>#N/A</v>
      </c>
      <c r="E49" s="100" t="e">
        <f>VLOOKUP($C49,'2019-20 Final'!$C:$F,3,0)</f>
        <v>#N/A</v>
      </c>
      <c r="F49" s="100" t="e">
        <f>VLOOKUP($C49,'2019-20 Final'!$C:$F,4,0)</f>
        <v>#N/A</v>
      </c>
      <c r="G49" s="102">
        <v>44148</v>
      </c>
      <c r="H49" s="102">
        <v>44155</v>
      </c>
      <c r="I49" s="102">
        <v>44176</v>
      </c>
      <c r="J49" s="103">
        <v>44182</v>
      </c>
      <c r="K49" s="104" t="e">
        <f>VLOOKUP(C49,'2019-20 Final'!$C:$K,9,0)</f>
        <v>#N/A</v>
      </c>
    </row>
    <row r="50" spans="1:11" ht="43.4" hidden="1" customHeight="1" x14ac:dyDescent="0.35">
      <c r="A50" s="100" t="e">
        <f>VLOOKUP(C50,'2019-20 Final'!$C$4:$L$79,10,0)</f>
        <v>#N/A</v>
      </c>
      <c r="B50" s="100"/>
      <c r="C50" s="101"/>
      <c r="D50" s="100" t="e">
        <f>VLOOKUP($C50,'2019-20 Final'!$C:$F,2,0)</f>
        <v>#N/A</v>
      </c>
      <c r="E50" s="100" t="e">
        <f>VLOOKUP($C50,'2019-20 Final'!$C:$F,3,0)</f>
        <v>#N/A</v>
      </c>
      <c r="F50" s="100" t="e">
        <f>VLOOKUP($C50,'2019-20 Final'!$C:$F,4,0)</f>
        <v>#N/A</v>
      </c>
      <c r="G50" s="102">
        <v>44155</v>
      </c>
      <c r="H50" s="102">
        <v>44162</v>
      </c>
      <c r="I50" s="102">
        <v>44183</v>
      </c>
      <c r="J50" s="103">
        <v>44189</v>
      </c>
      <c r="K50" s="104" t="e">
        <f>VLOOKUP(C50,'2019-20 Final'!$C:$K,9,0)</f>
        <v>#N/A</v>
      </c>
    </row>
    <row r="51" spans="1:11" ht="43.4" hidden="1" customHeight="1" x14ac:dyDescent="0.35">
      <c r="A51" s="100" t="e">
        <f>VLOOKUP(C51,'2019-20 Final'!$C$4:$L$79,10,0)</f>
        <v>#N/A</v>
      </c>
      <c r="B51" s="100"/>
      <c r="C51" s="101"/>
      <c r="D51" s="100" t="e">
        <f>VLOOKUP($C51,'2019-20 Final'!$C:$F,2,0)</f>
        <v>#N/A</v>
      </c>
      <c r="E51" s="100" t="e">
        <f>VLOOKUP($C51,'2019-20 Final'!$C:$F,3,0)</f>
        <v>#N/A</v>
      </c>
      <c r="F51" s="100" t="e">
        <f>VLOOKUP($C51,'2019-20 Final'!$C:$F,4,0)</f>
        <v>#N/A</v>
      </c>
      <c r="G51" s="102">
        <v>44162</v>
      </c>
      <c r="H51" s="102">
        <v>44169</v>
      </c>
      <c r="I51" s="102">
        <v>44190</v>
      </c>
      <c r="J51" s="103">
        <v>44196</v>
      </c>
      <c r="K51" s="104" t="e">
        <f>VLOOKUP(C51,'2019-20 Final'!$C:$K,9,0)</f>
        <v>#N/A</v>
      </c>
    </row>
    <row r="52" spans="1:11" ht="145" hidden="1" x14ac:dyDescent="0.35">
      <c r="A52" s="83" t="str">
        <f>VLOOKUP(C52,'2019-20 Final'!$C$4:$L$79,10,0)</f>
        <v>Beer &amp; Cider</v>
      </c>
      <c r="B52" s="62"/>
      <c r="C52" s="16" t="s">
        <v>273</v>
      </c>
      <c r="D52" s="62" t="str">
        <f>VLOOKUP($C52,'2019-20 Final'!$C:$F,2,0)</f>
        <v>Canada (Ontario)</v>
      </c>
      <c r="E52" s="62" t="str">
        <f>VLOOKUP($C52,'2019-20 Final'!$C:$F,3,0)</f>
        <v>Various</v>
      </c>
      <c r="F52" s="62"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73">
        <v>44169</v>
      </c>
      <c r="H52" s="73">
        <v>44176</v>
      </c>
      <c r="I52" s="73">
        <v>44197</v>
      </c>
      <c r="J52" s="74">
        <v>44203</v>
      </c>
      <c r="K52" s="88">
        <f>VLOOKUP(C52,'2019-20 Final'!$C:$K,9,0)</f>
        <v>3</v>
      </c>
    </row>
    <row r="53" spans="1:11" ht="116" hidden="1" x14ac:dyDescent="0.35">
      <c r="A53" s="83" t="str">
        <f>VLOOKUP(C53,'2019-20 Final'!$C$4:$L$79,10,0)</f>
        <v>Beer &amp; Cider</v>
      </c>
      <c r="B53" s="62"/>
      <c r="C53" s="16" t="s">
        <v>274</v>
      </c>
      <c r="D53" s="62" t="str">
        <f>VLOOKUP($C53,'2019-20 Final'!$C:$F,2,0)</f>
        <v>Canada (Ontario)</v>
      </c>
      <c r="E53" s="62" t="str">
        <f>VLOOKUP($C53,'2019-20 Final'!$C:$F,3,0)</f>
        <v>Competitive With Current Assortment</v>
      </c>
      <c r="F53" s="62"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73">
        <v>44176</v>
      </c>
      <c r="H53" s="73">
        <v>44183</v>
      </c>
      <c r="I53" s="73">
        <v>44204</v>
      </c>
      <c r="J53" s="74">
        <v>44210</v>
      </c>
      <c r="K53" s="88">
        <f>VLOOKUP(C53,'2019-20 Final'!$C:$K,9,0)</f>
        <v>3</v>
      </c>
    </row>
    <row r="54" spans="1:11" ht="43.5" hidden="1" x14ac:dyDescent="0.35">
      <c r="A54" s="83" t="s">
        <v>38</v>
      </c>
      <c r="B54" s="89"/>
      <c r="C54" s="16" t="s">
        <v>271</v>
      </c>
      <c r="D54" s="62" t="s">
        <v>46</v>
      </c>
      <c r="E54" s="62" t="s">
        <v>17</v>
      </c>
      <c r="F54" s="62" t="s">
        <v>302</v>
      </c>
      <c r="G54" s="73">
        <v>44183</v>
      </c>
      <c r="H54" s="73">
        <v>44190</v>
      </c>
      <c r="I54" s="73">
        <v>44211</v>
      </c>
      <c r="J54" s="74">
        <v>44217</v>
      </c>
      <c r="K54" s="88">
        <f>VLOOKUP(C54,'2019-20 Final'!$C:$K,9,0)</f>
        <v>25</v>
      </c>
    </row>
    <row r="55" spans="1:11" ht="43.4" hidden="1" customHeight="1" x14ac:dyDescent="0.35">
      <c r="A55" s="83" t="s">
        <v>31</v>
      </c>
      <c r="B55" s="62"/>
      <c r="C55" s="41" t="s">
        <v>270</v>
      </c>
      <c r="D55" s="62" t="s">
        <v>20</v>
      </c>
      <c r="E55" s="62" t="s">
        <v>17</v>
      </c>
      <c r="F55" s="62" t="s">
        <v>338</v>
      </c>
      <c r="G55" s="105">
        <v>44190</v>
      </c>
      <c r="H55" s="73">
        <v>44197</v>
      </c>
      <c r="I55" s="73">
        <v>44218</v>
      </c>
      <c r="J55" s="74">
        <v>44224</v>
      </c>
      <c r="K55" s="88">
        <f>VLOOKUP(C55,'2019-20 Final'!$C:$K,9,0)</f>
        <v>25</v>
      </c>
    </row>
    <row r="56" spans="1:11" ht="29" hidden="1" x14ac:dyDescent="0.35">
      <c r="A56" s="83" t="s">
        <v>31</v>
      </c>
      <c r="B56" s="62"/>
      <c r="C56" s="16" t="s">
        <v>419</v>
      </c>
      <c r="D56" s="62" t="s">
        <v>20</v>
      </c>
      <c r="E56" s="62" t="s">
        <v>341</v>
      </c>
      <c r="F56" s="62" t="s">
        <v>342</v>
      </c>
      <c r="G56" s="105">
        <v>44197</v>
      </c>
      <c r="H56" s="73">
        <v>44204</v>
      </c>
      <c r="I56" s="73">
        <v>44225</v>
      </c>
      <c r="J56" s="74">
        <v>44231</v>
      </c>
      <c r="K56" s="88">
        <v>25</v>
      </c>
    </row>
    <row r="57" spans="1:11" ht="151.4" customHeight="1" x14ac:dyDescent="0.35">
      <c r="A57" s="83" t="str">
        <f>VLOOKUP(C57,'2019-20 Final'!$C$4:$L$79,10,0)</f>
        <v>Brown Spirits</v>
      </c>
      <c r="B57" s="62"/>
      <c r="C57" s="33" t="s">
        <v>420</v>
      </c>
      <c r="D57" s="62" t="str">
        <f>VLOOKUP($C57,'2019-20 Final'!$C:$F,2,0)</f>
        <v>All Countries</v>
      </c>
      <c r="E57" s="62" t="str">
        <f>VLOOKUP($C57,'2019-20 Final'!$C:$F,3,0)</f>
        <v>$39.95-$500 +</v>
      </c>
      <c r="F57" s="62"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73">
        <v>44204</v>
      </c>
      <c r="H57" s="73">
        <v>44211</v>
      </c>
      <c r="I57" s="73">
        <v>44232</v>
      </c>
      <c r="J57" s="74">
        <v>44238</v>
      </c>
      <c r="K57" s="88">
        <f>VLOOKUP(C57,'2019-20 Final'!$C:$K,9,0)</f>
        <v>10</v>
      </c>
    </row>
    <row r="58" spans="1:11" ht="188.5" hidden="1" x14ac:dyDescent="0.35">
      <c r="A58" s="83" t="str">
        <f>VLOOKUP(C58,'2019-20 Final'!$C$4:$L$79,10,0)</f>
        <v>Beer &amp; Cider</v>
      </c>
      <c r="B58" s="62"/>
      <c r="C58" s="16" t="s">
        <v>284</v>
      </c>
      <c r="D58" s="62" t="str">
        <f>VLOOKUP($C58,'2019-20 Final'!$C:$F,2,0)</f>
        <v>All Countries (excluding Ontario Craft Beer)</v>
      </c>
      <c r="E58" s="62" t="str">
        <f>VLOOKUP($C58,'2019-20 Final'!$C:$F,3,0)</f>
        <v>Various</v>
      </c>
      <c r="F58" s="62"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73">
        <v>44211</v>
      </c>
      <c r="H58" s="73">
        <v>44218</v>
      </c>
      <c r="I58" s="73">
        <v>44239</v>
      </c>
      <c r="J58" s="74">
        <v>44245</v>
      </c>
      <c r="K58" s="88">
        <f>VLOOKUP(C58,'2019-20 Final'!$C:$K,9,0)</f>
        <v>3</v>
      </c>
    </row>
    <row r="59" spans="1:11" ht="43.4" hidden="1" customHeight="1" x14ac:dyDescent="0.35">
      <c r="A59" s="83" t="str">
        <f>VLOOKUP(C59,'2019-20 Final'!$C$4:$L$79,10,0)</f>
        <v>European Wines</v>
      </c>
      <c r="B59" s="62"/>
      <c r="C59" s="16" t="s">
        <v>285</v>
      </c>
      <c r="D59" s="62" t="s">
        <v>114</v>
      </c>
      <c r="E59" s="62" t="s">
        <v>286</v>
      </c>
      <c r="F59" s="62" t="s">
        <v>280</v>
      </c>
      <c r="G59" s="73">
        <v>44218</v>
      </c>
      <c r="H59" s="73">
        <v>44225</v>
      </c>
      <c r="I59" s="73">
        <v>44246</v>
      </c>
      <c r="J59" s="74">
        <v>44252</v>
      </c>
      <c r="K59" s="88">
        <f>VLOOKUP(C59,'2019-20 Final'!$C:$K,9,0)</f>
        <v>5</v>
      </c>
    </row>
    <row r="60" spans="1:11" ht="116" hidden="1" x14ac:dyDescent="0.35">
      <c r="A60" s="83" t="str">
        <f>VLOOKUP(C60,'2019-20 Final'!$C$4:$L$79,10,0)</f>
        <v>Beer &amp; Cider</v>
      </c>
      <c r="B60" s="62"/>
      <c r="C60" s="16" t="s">
        <v>287</v>
      </c>
      <c r="D60" s="62" t="str">
        <f>VLOOKUP($C60,'2019-20 Final'!$C:$F,2,0)</f>
        <v>All Countries (excluding Ontario Craft Beer)</v>
      </c>
      <c r="E60" s="62" t="str">
        <f>VLOOKUP($C60,'2019-20 Final'!$C:$F,3,0)</f>
        <v>Competitive With Current Assortment</v>
      </c>
      <c r="F60" s="62"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73">
        <v>44225</v>
      </c>
      <c r="H60" s="73">
        <v>44232</v>
      </c>
      <c r="I60" s="73">
        <v>44253</v>
      </c>
      <c r="J60" s="74">
        <v>44259</v>
      </c>
      <c r="K60" s="88">
        <f>VLOOKUP(C60,'2019-20 Final'!$C:$K,9,0)</f>
        <v>3</v>
      </c>
    </row>
    <row r="61" spans="1:11" ht="87" hidden="1" x14ac:dyDescent="0.35">
      <c r="A61" s="83" t="str">
        <f>VLOOKUP(C61,'2019-20 Final'!$C$4:$L$79,10,0)</f>
        <v>Beer &amp; Cider</v>
      </c>
      <c r="B61" s="62"/>
      <c r="C61" s="16" t="s">
        <v>421</v>
      </c>
      <c r="D61" s="62" t="str">
        <f>VLOOKUP($C61,'2019-20 Final'!$C:$F,2,0)</f>
        <v>All countries</v>
      </c>
      <c r="E61" s="62" t="str">
        <f>VLOOKUP($C61,'2019-20 Final'!$C:$F,3,0)</f>
        <v>Various</v>
      </c>
      <c r="F61" s="62"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73">
        <v>44232</v>
      </c>
      <c r="H61" s="73">
        <v>44239</v>
      </c>
      <c r="I61" s="73">
        <v>44260</v>
      </c>
      <c r="J61" s="74">
        <v>44266</v>
      </c>
      <c r="K61" s="88">
        <f>VLOOKUP(C61,'2019-20 Final'!$C:$K,9,0)</f>
        <v>25</v>
      </c>
    </row>
    <row r="62" spans="1:11" ht="87" x14ac:dyDescent="0.35">
      <c r="A62" s="83" t="s">
        <v>23</v>
      </c>
      <c r="B62" s="62"/>
      <c r="C62" s="16" t="s">
        <v>422</v>
      </c>
      <c r="D62" s="62" t="s">
        <v>124</v>
      </c>
      <c r="E62" s="62" t="s">
        <v>403</v>
      </c>
      <c r="F62" s="62" t="s">
        <v>423</v>
      </c>
      <c r="G62" s="73">
        <v>44239</v>
      </c>
      <c r="H62" s="73">
        <v>44246</v>
      </c>
      <c r="I62" s="73">
        <v>44267</v>
      </c>
      <c r="J62" s="74">
        <v>44273</v>
      </c>
      <c r="K62" s="88">
        <v>4</v>
      </c>
    </row>
    <row r="63" spans="1:11" ht="130.5" x14ac:dyDescent="0.35">
      <c r="A63" s="83" t="str">
        <f>VLOOKUP(C63,'2019-20 Final'!$C$4:$L$79,10,0)</f>
        <v>Spirits</v>
      </c>
      <c r="B63" s="62"/>
      <c r="C63" s="16" t="s">
        <v>19</v>
      </c>
      <c r="D63" s="62" t="str">
        <f>VLOOKUP($C63,'2019-20 Final'!$C:$F,2,0)</f>
        <v>Canada (Ontario)</v>
      </c>
      <c r="E63" s="62" t="str">
        <f>VLOOKUP($C63,'2019-20 Final'!$C:$F,3,0)</f>
        <v>$27.75+</v>
      </c>
      <c r="F63" s="62"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73">
        <v>44239</v>
      </c>
      <c r="H63" s="73">
        <v>44246</v>
      </c>
      <c r="I63" s="73">
        <v>44267</v>
      </c>
      <c r="J63" s="74">
        <v>44273</v>
      </c>
      <c r="K63" s="88">
        <f>VLOOKUP(C63,'2019-20 Final'!$C:$K,9,0)</f>
        <v>4</v>
      </c>
    </row>
    <row r="64" spans="1:11" ht="39" hidden="1" x14ac:dyDescent="0.35">
      <c r="A64" s="83" t="s">
        <v>31</v>
      </c>
      <c r="B64" s="62"/>
      <c r="C64" s="16" t="s">
        <v>424</v>
      </c>
      <c r="D64" s="62" t="s">
        <v>20</v>
      </c>
      <c r="E64" s="62" t="s">
        <v>17</v>
      </c>
      <c r="F64" s="62" t="s">
        <v>259</v>
      </c>
      <c r="G64" s="73">
        <v>44239</v>
      </c>
      <c r="H64" s="73">
        <v>44246</v>
      </c>
      <c r="I64" s="73">
        <v>44267</v>
      </c>
      <c r="J64" s="74">
        <v>44273</v>
      </c>
      <c r="K64" s="88">
        <v>25</v>
      </c>
    </row>
    <row r="65" spans="1:11" ht="106.4" customHeight="1" x14ac:dyDescent="0.35">
      <c r="A65" s="83" t="str">
        <f>VLOOKUP(C65,'2019-20 Final'!$C$4:$L$79,10,0)</f>
        <v>Spirits</v>
      </c>
      <c r="B65" s="62"/>
      <c r="C65" s="44" t="s">
        <v>425</v>
      </c>
      <c r="D65" s="62" t="str">
        <f>VLOOKUP($C65,'2019-20 Final'!$C:$F,2,0)</f>
        <v>All Countries</v>
      </c>
      <c r="E65" s="62" t="str">
        <f>VLOOKUP($C65,'2019-20 Final'!$C:$F,3,0)</f>
        <v>$27.75+</v>
      </c>
      <c r="F65" s="62"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73">
        <v>44246</v>
      </c>
      <c r="H65" s="73">
        <v>44253</v>
      </c>
      <c r="I65" s="73">
        <v>44274</v>
      </c>
      <c r="J65" s="74">
        <v>44280</v>
      </c>
      <c r="K65" s="88">
        <f>VLOOKUP(C65,'2019-20 Final'!$C:$K,9,0)</f>
        <v>6</v>
      </c>
    </row>
  </sheetData>
  <autoFilter ref="A2:N65" xr:uid="{00000000-0009-0000-0000-000004000000}">
    <filterColumn colId="0">
      <filters>
        <filter val="Brown spirits"/>
        <filter val="Spirits"/>
        <filter val="White Spirits"/>
      </filters>
    </filterColumn>
  </autoFilter>
  <customSheetViews>
    <customSheetView guid="{185A5CD5-3184-493D-8586-15BEEE1E3F5A}" scale="80" showPageBreaks="1" filter="1" showAutoFilter="1" state="hidden">
      <selection activeCell="F18" sqref="F18"/>
      <pageMargins left="0" right="0" top="0" bottom="0" header="0" footer="0"/>
      <pageSetup orientation="portrait" r:id="rId1"/>
      <autoFilter ref="A2:N65" xr:uid="{E9751C7D-0F06-45FB-9CE5-08615DE65E27}">
        <filterColumn colId="0">
          <filters>
            <filter val="Brown spirits"/>
            <filter val="Spirits"/>
            <filter val="White Spirits"/>
          </filters>
        </filterColumn>
      </autoFilter>
    </customSheetView>
    <customSheetView guid="{73078B99-6B6B-4F3B-AEEA-5AC4F88B9E68}" scale="80" filter="1" showAutoFilter="1" state="hidden">
      <selection activeCell="F18" sqref="F18"/>
      <pageMargins left="0" right="0" top="0" bottom="0" header="0" footer="0"/>
      <pageSetup orientation="portrait" r:id="rId2"/>
      <autoFilter ref="A2:N65" xr:uid="{47A6252F-27D0-4E45-B5DE-FDAFD604CBF0}">
        <filterColumn colId="0">
          <filters>
            <filter val="Brown spirits"/>
            <filter val="Spirits"/>
            <filter val="White Spirits"/>
          </filters>
        </filterColumn>
      </autoFilter>
    </customSheetView>
    <customSheetView guid="{A419E118-27CE-453F-8E2E-57861CD2041E}" scale="90" showAutoFilter="1" topLeftCell="A19">
      <selection activeCell="F26" sqref="F26"/>
      <pageMargins left="0" right="0" top="0" bottom="0" header="0" footer="0"/>
      <pageSetup orientation="portrait" r:id="rId3"/>
      <autoFilter ref="A2:N65" xr:uid="{DF8904B1-14A6-4284-9406-FC3E82709C2D}"/>
    </customSheetView>
    <customSheetView guid="{22257EB2-3327-40FC-8113-145770006338}" scale="80" showAutoFilter="1" topLeftCell="A46">
      <selection activeCell="C50" sqref="C50"/>
      <pageMargins left="0" right="0" top="0" bottom="0" header="0" footer="0"/>
      <pageSetup orientation="portrait" r:id="rId4"/>
      <autoFilter ref="A2:N60" xr:uid="{1AB4F4AC-E6B1-45DD-9F67-CAF18F683FB2}"/>
    </customSheetView>
    <customSheetView guid="{5B3AED00-93DF-4FAB-9F3C-5DA9CBE9CC8B}" scale="80" filter="1" showAutoFilter="1" state="hidden">
      <selection activeCell="F18" sqref="F18"/>
      <pageMargins left="0" right="0" top="0" bottom="0" header="0" footer="0"/>
      <pageSetup orientation="portrait" r:id="rId5"/>
      <autoFilter ref="A2:N65" xr:uid="{3A9157A0-A308-4C89-AA63-B7F2EF2F0048}">
        <filterColumn colId="0">
          <filters>
            <filter val="Brown spirits"/>
            <filter val="Spirits"/>
            <filter val="White Spirits"/>
          </filters>
        </filterColumn>
      </autoFilter>
    </customSheetView>
    <customSheetView guid="{A14B8E4B-3F8F-4606-8E44-39BB9FEA4A2E}" scale="90" hiddenRows="1">
      <selection activeCell="A3" sqref="A3:XFD65"/>
      <pageMargins left="0" right="0" top="0" bottom="0" header="0" footer="0"/>
      <pageSetup orientation="portrait" r:id="rId6"/>
    </customSheetView>
    <customSheetView guid="{D60E86EB-F5F3-43AC-A4F6-D4B3DC453DD2}" scale="80" filter="1" showAutoFilter="1" state="hidden">
      <selection activeCell="F18" sqref="F18"/>
      <pageMargins left="0" right="0" top="0" bottom="0" header="0" footer="0"/>
      <pageSetup orientation="portrait" r:id="rId7"/>
      <autoFilter ref="A2:N65" xr:uid="{4652DF08-6020-4BAE-B976-3B9D565D66BE}">
        <filterColumn colId="0">
          <filters>
            <filter val="Brown spirits"/>
            <filter val="Spirits"/>
            <filter val="White Spirits"/>
          </filters>
        </filterColumn>
      </autoFilter>
    </customSheetView>
  </customSheetView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5E439-F372-44E8-9AD5-5202298FE8DF}">
  <sheetPr>
    <pageSetUpPr fitToPage="1"/>
  </sheetPr>
  <dimension ref="A1:L27"/>
  <sheetViews>
    <sheetView tabSelected="1" zoomScale="60" zoomScaleNormal="60" workbookViewId="0">
      <pane xSplit="3" ySplit="2" topLeftCell="D3" activePane="bottomRight" state="frozen"/>
      <selection pane="topRight" activeCell="D1" sqref="D1"/>
      <selection pane="bottomLeft" activeCell="A3" sqref="A3"/>
      <selection pane="bottomRight" activeCell="O16" sqref="O16"/>
    </sheetView>
  </sheetViews>
  <sheetFormatPr defaultColWidth="8.81640625" defaultRowHeight="14.5" x14ac:dyDescent="0.35"/>
  <cols>
    <col min="1" max="1" width="16.54296875" customWidth="1"/>
    <col min="2" max="2" width="9.54296875" customWidth="1"/>
    <col min="3" max="3" width="34.1796875" style="111" customWidth="1"/>
    <col min="4" max="4" width="16.453125" style="111" bestFit="1" customWidth="1"/>
    <col min="5" max="5" width="18.81640625" style="111" customWidth="1"/>
    <col min="6" max="6" width="105.453125" customWidth="1"/>
    <col min="7" max="10" width="12.54296875" style="56" customWidth="1"/>
    <col min="11" max="11" width="12.54296875" style="78" customWidth="1"/>
    <col min="12" max="12" width="30.81640625" customWidth="1"/>
  </cols>
  <sheetData>
    <row r="1" spans="1:11" ht="26.5" thickBot="1" x14ac:dyDescent="0.65">
      <c r="A1" s="255" t="s">
        <v>426</v>
      </c>
      <c r="B1" s="255"/>
      <c r="C1" s="255"/>
      <c r="D1" s="255"/>
      <c r="E1" s="255"/>
      <c r="F1" s="255"/>
      <c r="G1" s="255"/>
      <c r="H1" s="255"/>
      <c r="I1" s="255"/>
      <c r="J1" s="255"/>
      <c r="K1" s="256"/>
    </row>
    <row r="2" spans="1:11"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1" s="249" customFormat="1" ht="113.25" customHeight="1" x14ac:dyDescent="0.35">
      <c r="A3" s="133" t="s">
        <v>55</v>
      </c>
      <c r="B3" s="133">
        <v>3911</v>
      </c>
      <c r="C3" s="229" t="s">
        <v>428</v>
      </c>
      <c r="D3" s="133" t="s">
        <v>429</v>
      </c>
      <c r="E3" s="133" t="s">
        <v>17</v>
      </c>
      <c r="F3" s="133" t="s">
        <v>430</v>
      </c>
      <c r="G3" s="125">
        <v>45548</v>
      </c>
      <c r="H3" s="125">
        <v>45555</v>
      </c>
      <c r="I3" s="125">
        <v>45576</v>
      </c>
      <c r="J3" s="125">
        <v>45582</v>
      </c>
      <c r="K3" s="126">
        <v>3</v>
      </c>
    </row>
    <row r="4" spans="1:11" s="249" customFormat="1" ht="113.25" customHeight="1" x14ac:dyDescent="0.35">
      <c r="A4" s="133" t="s">
        <v>55</v>
      </c>
      <c r="B4" s="133">
        <v>3912</v>
      </c>
      <c r="C4" s="229" t="s">
        <v>431</v>
      </c>
      <c r="D4" s="133" t="s">
        <v>368</v>
      </c>
      <c r="E4" s="133" t="s">
        <v>370</v>
      </c>
      <c r="F4" s="133" t="s">
        <v>432</v>
      </c>
      <c r="G4" s="125">
        <v>45548</v>
      </c>
      <c r="H4" s="125">
        <v>45555</v>
      </c>
      <c r="I4" s="125">
        <v>45576</v>
      </c>
      <c r="J4" s="125">
        <v>45582</v>
      </c>
      <c r="K4" s="126">
        <v>3</v>
      </c>
    </row>
    <row r="5" spans="1:11" ht="113.25" customHeight="1" x14ac:dyDescent="0.35">
      <c r="A5" s="89" t="s">
        <v>38</v>
      </c>
      <c r="B5" s="89">
        <v>3899</v>
      </c>
      <c r="C5" s="228" t="s">
        <v>433</v>
      </c>
      <c r="D5" s="89" t="s">
        <v>434</v>
      </c>
      <c r="E5" s="89" t="s">
        <v>435</v>
      </c>
      <c r="F5" s="89" t="s">
        <v>436</v>
      </c>
      <c r="G5" s="73">
        <v>45555</v>
      </c>
      <c r="H5" s="73">
        <v>45562</v>
      </c>
      <c r="I5" s="73">
        <v>45583</v>
      </c>
      <c r="J5" s="73">
        <v>45589</v>
      </c>
      <c r="K5" s="88">
        <v>10</v>
      </c>
    </row>
    <row r="6" spans="1:11" ht="113.25" customHeight="1" x14ac:dyDescent="0.35">
      <c r="A6" s="89" t="s">
        <v>23</v>
      </c>
      <c r="B6" s="89">
        <v>3984</v>
      </c>
      <c r="C6" s="228" t="s">
        <v>437</v>
      </c>
      <c r="D6" s="89" t="s">
        <v>16</v>
      </c>
      <c r="E6" s="89" t="s">
        <v>438</v>
      </c>
      <c r="F6" s="89" t="s">
        <v>439</v>
      </c>
      <c r="G6" s="73">
        <v>45555</v>
      </c>
      <c r="H6" s="73">
        <v>45562</v>
      </c>
      <c r="I6" s="73">
        <v>45583</v>
      </c>
      <c r="J6" s="73">
        <v>45589</v>
      </c>
      <c r="K6" s="88">
        <v>4</v>
      </c>
    </row>
    <row r="7" spans="1:11" s="249" customFormat="1" ht="113.25" customHeight="1" x14ac:dyDescent="0.35">
      <c r="A7" s="133" t="s">
        <v>55</v>
      </c>
      <c r="B7" s="133">
        <v>3913</v>
      </c>
      <c r="C7" s="229" t="s">
        <v>440</v>
      </c>
      <c r="D7" s="133" t="s">
        <v>368</v>
      </c>
      <c r="E7" s="133" t="s">
        <v>17</v>
      </c>
      <c r="F7" s="133" t="s">
        <v>441</v>
      </c>
      <c r="G7" s="125">
        <v>45562</v>
      </c>
      <c r="H7" s="125">
        <v>45569</v>
      </c>
      <c r="I7" s="125">
        <v>45590</v>
      </c>
      <c r="J7" s="125">
        <v>45596</v>
      </c>
      <c r="K7" s="126">
        <v>3</v>
      </c>
    </row>
    <row r="8" spans="1:11" ht="113.25" customHeight="1" x14ac:dyDescent="0.35">
      <c r="A8" s="133" t="s">
        <v>38</v>
      </c>
      <c r="B8" s="133">
        <v>3900</v>
      </c>
      <c r="C8" s="229" t="s">
        <v>442</v>
      </c>
      <c r="D8" s="133" t="s">
        <v>40</v>
      </c>
      <c r="E8" s="133" t="s">
        <v>443</v>
      </c>
      <c r="F8" s="133" t="s">
        <v>444</v>
      </c>
      <c r="G8" s="125">
        <v>45562</v>
      </c>
      <c r="H8" s="125">
        <v>45569</v>
      </c>
      <c r="I8" s="125">
        <v>45590</v>
      </c>
      <c r="J8" s="125">
        <v>45596</v>
      </c>
      <c r="K8" s="126">
        <v>10</v>
      </c>
    </row>
    <row r="9" spans="1:11" ht="113.25" customHeight="1" x14ac:dyDescent="0.35">
      <c r="A9" s="89" t="s">
        <v>14</v>
      </c>
      <c r="B9" s="89">
        <v>3895</v>
      </c>
      <c r="C9" s="228" t="s">
        <v>19</v>
      </c>
      <c r="D9" s="89" t="s">
        <v>20</v>
      </c>
      <c r="E9" s="89" t="s">
        <v>445</v>
      </c>
      <c r="F9" s="89" t="s">
        <v>446</v>
      </c>
      <c r="G9" s="73">
        <v>45569</v>
      </c>
      <c r="H9" s="73">
        <v>45576</v>
      </c>
      <c r="I9" s="73">
        <v>45597</v>
      </c>
      <c r="J9" s="73">
        <v>45603</v>
      </c>
      <c r="K9" s="88">
        <v>4</v>
      </c>
    </row>
    <row r="10" spans="1:11" ht="113.25" customHeight="1" x14ac:dyDescent="0.35">
      <c r="A10" s="89" t="s">
        <v>23</v>
      </c>
      <c r="B10" s="89">
        <v>3896</v>
      </c>
      <c r="C10" s="228" t="s">
        <v>447</v>
      </c>
      <c r="D10" s="89" t="s">
        <v>16</v>
      </c>
      <c r="E10" s="89" t="s">
        <v>448</v>
      </c>
      <c r="F10" s="89" t="s">
        <v>449</v>
      </c>
      <c r="G10" s="73">
        <v>45569</v>
      </c>
      <c r="H10" s="73">
        <v>45576</v>
      </c>
      <c r="I10" s="73">
        <v>45597</v>
      </c>
      <c r="J10" s="73">
        <v>45603</v>
      </c>
      <c r="K10" s="88">
        <v>4</v>
      </c>
    </row>
    <row r="11" spans="1:11" ht="113.25" customHeight="1" x14ac:dyDescent="0.35">
      <c r="A11" s="133" t="s">
        <v>38</v>
      </c>
      <c r="B11" s="133">
        <v>3901</v>
      </c>
      <c r="C11" s="229" t="s">
        <v>64</v>
      </c>
      <c r="D11" s="133" t="s">
        <v>65</v>
      </c>
      <c r="E11" s="133" t="s">
        <v>450</v>
      </c>
      <c r="F11" s="133" t="s">
        <v>451</v>
      </c>
      <c r="G11" s="125">
        <v>45576</v>
      </c>
      <c r="H11" s="125">
        <v>45583</v>
      </c>
      <c r="I11" s="125">
        <v>45604</v>
      </c>
      <c r="J11" s="125">
        <v>45610</v>
      </c>
      <c r="K11" s="126">
        <v>10</v>
      </c>
    </row>
    <row r="12" spans="1:11" ht="113.25" customHeight="1" x14ac:dyDescent="0.35">
      <c r="A12" s="89" t="s">
        <v>31</v>
      </c>
      <c r="B12" s="89">
        <v>3902</v>
      </c>
      <c r="C12" s="228" t="s">
        <v>452</v>
      </c>
      <c r="D12" s="89" t="s">
        <v>20</v>
      </c>
      <c r="E12" s="89" t="s">
        <v>17</v>
      </c>
      <c r="F12" s="89" t="s">
        <v>453</v>
      </c>
      <c r="G12" s="73">
        <v>45583</v>
      </c>
      <c r="H12" s="73">
        <v>45590</v>
      </c>
      <c r="I12" s="73">
        <v>45611</v>
      </c>
      <c r="J12" s="73">
        <v>45617</v>
      </c>
      <c r="K12" s="88">
        <v>10</v>
      </c>
    </row>
    <row r="13" spans="1:11" ht="113.25" customHeight="1" x14ac:dyDescent="0.35">
      <c r="A13" s="133" t="s">
        <v>48</v>
      </c>
      <c r="B13" s="133">
        <v>3920</v>
      </c>
      <c r="C13" s="229" t="s">
        <v>454</v>
      </c>
      <c r="D13" s="133" t="s">
        <v>455</v>
      </c>
      <c r="E13" s="133" t="s">
        <v>456</v>
      </c>
      <c r="F13" s="133" t="s">
        <v>457</v>
      </c>
      <c r="G13" s="125">
        <v>45590</v>
      </c>
      <c r="H13" s="125">
        <v>45597</v>
      </c>
      <c r="I13" s="125">
        <v>45618</v>
      </c>
      <c r="J13" s="125">
        <v>45624</v>
      </c>
      <c r="K13" s="126">
        <v>4</v>
      </c>
    </row>
    <row r="14" spans="1:11" ht="113.25" customHeight="1" x14ac:dyDescent="0.35">
      <c r="A14" s="133" t="s">
        <v>48</v>
      </c>
      <c r="B14" s="133">
        <v>3904</v>
      </c>
      <c r="C14" s="229" t="s">
        <v>458</v>
      </c>
      <c r="D14" s="133" t="s">
        <v>459</v>
      </c>
      <c r="E14" s="133" t="s">
        <v>460</v>
      </c>
      <c r="F14" s="133" t="s">
        <v>461</v>
      </c>
      <c r="G14" s="125">
        <v>45590</v>
      </c>
      <c r="H14" s="125">
        <v>45597</v>
      </c>
      <c r="I14" s="125">
        <v>45618</v>
      </c>
      <c r="J14" s="125">
        <v>45624</v>
      </c>
      <c r="K14" s="126">
        <v>4</v>
      </c>
    </row>
    <row r="15" spans="1:11" s="249" customFormat="1" ht="113.25" customHeight="1" x14ac:dyDescent="0.35">
      <c r="A15" s="89" t="s">
        <v>55</v>
      </c>
      <c r="B15" s="89">
        <v>3914</v>
      </c>
      <c r="C15" s="228" t="s">
        <v>217</v>
      </c>
      <c r="D15" s="89" t="s">
        <v>20</v>
      </c>
      <c r="E15" s="89" t="s">
        <v>370</v>
      </c>
      <c r="F15" s="89" t="s">
        <v>462</v>
      </c>
      <c r="G15" s="73">
        <v>45597</v>
      </c>
      <c r="H15" s="73">
        <v>45604</v>
      </c>
      <c r="I15" s="73">
        <v>45625</v>
      </c>
      <c r="J15" s="73">
        <v>45631</v>
      </c>
      <c r="K15" s="88">
        <v>3</v>
      </c>
    </row>
    <row r="16" spans="1:11" ht="113.25" customHeight="1" x14ac:dyDescent="0.35">
      <c r="A16" s="89" t="s">
        <v>38</v>
      </c>
      <c r="B16" s="89">
        <v>3905</v>
      </c>
      <c r="C16" s="228" t="s">
        <v>463</v>
      </c>
      <c r="D16" s="89" t="s">
        <v>65</v>
      </c>
      <c r="E16" s="89" t="s">
        <v>450</v>
      </c>
      <c r="F16" s="89" t="s">
        <v>464</v>
      </c>
      <c r="G16" s="73">
        <v>45597</v>
      </c>
      <c r="H16" s="73">
        <v>45604</v>
      </c>
      <c r="I16" s="73">
        <v>45625</v>
      </c>
      <c r="J16" s="73">
        <v>45631</v>
      </c>
      <c r="K16" s="88">
        <v>10</v>
      </c>
    </row>
    <row r="17" spans="1:12" s="249" customFormat="1" ht="113.25" customHeight="1" x14ac:dyDescent="0.35">
      <c r="A17" s="133" t="s">
        <v>55</v>
      </c>
      <c r="B17" s="133">
        <v>3915</v>
      </c>
      <c r="C17" s="229" t="s">
        <v>465</v>
      </c>
      <c r="D17" s="133" t="s">
        <v>20</v>
      </c>
      <c r="E17" s="133" t="s">
        <v>17</v>
      </c>
      <c r="F17" s="133" t="s">
        <v>466</v>
      </c>
      <c r="G17" s="125">
        <v>45604</v>
      </c>
      <c r="H17" s="125">
        <v>45611</v>
      </c>
      <c r="I17" s="125">
        <v>45632</v>
      </c>
      <c r="J17" s="125">
        <v>45638</v>
      </c>
      <c r="K17" s="126">
        <v>3</v>
      </c>
    </row>
    <row r="18" spans="1:12" ht="113.25" customHeight="1" x14ac:dyDescent="0.35">
      <c r="A18" s="89" t="s">
        <v>31</v>
      </c>
      <c r="B18" s="89">
        <v>3906</v>
      </c>
      <c r="C18" s="228" t="s">
        <v>419</v>
      </c>
      <c r="D18" s="89" t="s">
        <v>20</v>
      </c>
      <c r="E18" s="89" t="s">
        <v>467</v>
      </c>
      <c r="F18" s="89" t="s">
        <v>468</v>
      </c>
      <c r="G18" s="73">
        <v>45632</v>
      </c>
      <c r="H18" s="73">
        <v>45639</v>
      </c>
      <c r="I18" s="251">
        <v>45667</v>
      </c>
      <c r="J18" s="251">
        <v>45673</v>
      </c>
      <c r="K18" s="88">
        <v>10</v>
      </c>
      <c r="L18" s="75"/>
    </row>
    <row r="19" spans="1:12" s="249" customFormat="1" ht="113.25" customHeight="1" x14ac:dyDescent="0.35">
      <c r="A19" s="89" t="s">
        <v>55</v>
      </c>
      <c r="B19" s="89">
        <v>3916</v>
      </c>
      <c r="C19" s="228" t="s">
        <v>274</v>
      </c>
      <c r="D19" s="89" t="s">
        <v>20</v>
      </c>
      <c r="E19" s="89" t="s">
        <v>17</v>
      </c>
      <c r="F19" s="89" t="s">
        <v>469</v>
      </c>
      <c r="G19" s="73">
        <v>45632</v>
      </c>
      <c r="H19" s="73">
        <v>45639</v>
      </c>
      <c r="I19" s="251">
        <v>45667</v>
      </c>
      <c r="J19" s="251">
        <v>45673</v>
      </c>
      <c r="K19" s="88">
        <v>3</v>
      </c>
      <c r="L19" s="250"/>
    </row>
    <row r="20" spans="1:12" s="249" customFormat="1" ht="113.25" customHeight="1" x14ac:dyDescent="0.35">
      <c r="A20" s="133" t="s">
        <v>55</v>
      </c>
      <c r="B20" s="133">
        <v>3917</v>
      </c>
      <c r="C20" s="229" t="s">
        <v>470</v>
      </c>
      <c r="D20" s="133" t="s">
        <v>368</v>
      </c>
      <c r="E20" s="133" t="s">
        <v>17</v>
      </c>
      <c r="F20" s="133" t="s">
        <v>471</v>
      </c>
      <c r="G20" s="125">
        <v>45667</v>
      </c>
      <c r="H20" s="125">
        <v>45674</v>
      </c>
      <c r="I20" s="125">
        <v>45695</v>
      </c>
      <c r="J20" s="125">
        <v>45701</v>
      </c>
      <c r="K20" s="126">
        <v>3</v>
      </c>
    </row>
    <row r="21" spans="1:12" ht="113.25" customHeight="1" x14ac:dyDescent="0.35">
      <c r="A21" s="89" t="s">
        <v>106</v>
      </c>
      <c r="B21" s="89">
        <v>3909</v>
      </c>
      <c r="C21" s="228" t="s">
        <v>420</v>
      </c>
      <c r="D21" s="89" t="s">
        <v>16</v>
      </c>
      <c r="E21" s="89" t="s">
        <v>472</v>
      </c>
      <c r="F21" s="89" t="s">
        <v>473</v>
      </c>
      <c r="G21" s="73">
        <v>45674</v>
      </c>
      <c r="H21" s="73">
        <v>45681</v>
      </c>
      <c r="I21" s="73">
        <v>45702</v>
      </c>
      <c r="J21" s="73">
        <v>45708</v>
      </c>
      <c r="K21" s="88">
        <v>6</v>
      </c>
    </row>
    <row r="22" spans="1:12" ht="113.25" customHeight="1" x14ac:dyDescent="0.35">
      <c r="A22" s="133" t="s">
        <v>14</v>
      </c>
      <c r="B22" s="133">
        <v>3897</v>
      </c>
      <c r="C22" s="229" t="s">
        <v>291</v>
      </c>
      <c r="D22" s="133" t="s">
        <v>16</v>
      </c>
      <c r="E22" s="133" t="s">
        <v>17</v>
      </c>
      <c r="F22" s="133" t="s">
        <v>474</v>
      </c>
      <c r="G22" s="125">
        <v>45681</v>
      </c>
      <c r="H22" s="125">
        <v>45688</v>
      </c>
      <c r="I22" s="125">
        <v>45709</v>
      </c>
      <c r="J22" s="125">
        <v>45715</v>
      </c>
      <c r="K22" s="126">
        <v>25</v>
      </c>
    </row>
    <row r="23" spans="1:12" ht="113.25" customHeight="1" x14ac:dyDescent="0.35">
      <c r="A23" s="133" t="s">
        <v>475</v>
      </c>
      <c r="B23" s="133">
        <v>3919</v>
      </c>
      <c r="C23" s="229" t="s">
        <v>421</v>
      </c>
      <c r="D23" s="133" t="s">
        <v>124</v>
      </c>
      <c r="E23" s="133" t="s">
        <v>17</v>
      </c>
      <c r="F23" s="133" t="s">
        <v>476</v>
      </c>
      <c r="G23" s="125">
        <v>45681</v>
      </c>
      <c r="H23" s="125">
        <v>45688</v>
      </c>
      <c r="I23" s="125">
        <v>45709</v>
      </c>
      <c r="J23" s="125">
        <v>45715</v>
      </c>
      <c r="K23" s="126">
        <v>25</v>
      </c>
    </row>
    <row r="24" spans="1:12" ht="113.25" customHeight="1" x14ac:dyDescent="0.35">
      <c r="A24" s="133" t="s">
        <v>390</v>
      </c>
      <c r="B24" s="133">
        <v>3907</v>
      </c>
      <c r="C24" s="229" t="s">
        <v>477</v>
      </c>
      <c r="D24" s="133" t="s">
        <v>124</v>
      </c>
      <c r="E24" s="133" t="s">
        <v>17</v>
      </c>
      <c r="F24" s="133" t="s">
        <v>478</v>
      </c>
      <c r="G24" s="125">
        <v>45681</v>
      </c>
      <c r="H24" s="125">
        <v>45688</v>
      </c>
      <c r="I24" s="125">
        <v>45709</v>
      </c>
      <c r="J24" s="125">
        <v>45715</v>
      </c>
      <c r="K24" s="126">
        <v>25</v>
      </c>
    </row>
    <row r="25" spans="1:12" ht="113.25" customHeight="1" x14ac:dyDescent="0.35">
      <c r="A25" s="89" t="s">
        <v>14</v>
      </c>
      <c r="B25" s="89">
        <v>3898</v>
      </c>
      <c r="C25" s="228" t="s">
        <v>19</v>
      </c>
      <c r="D25" s="89" t="s">
        <v>20</v>
      </c>
      <c r="E25" s="89">
        <v>31.15</v>
      </c>
      <c r="F25" s="89" t="s">
        <v>446</v>
      </c>
      <c r="G25" s="73">
        <v>45702</v>
      </c>
      <c r="H25" s="73">
        <v>45709</v>
      </c>
      <c r="I25" s="73">
        <v>45730</v>
      </c>
      <c r="J25" s="73">
        <v>45736</v>
      </c>
      <c r="K25" s="88">
        <v>4</v>
      </c>
    </row>
    <row r="26" spans="1:12" ht="113.25" customHeight="1" x14ac:dyDescent="0.35">
      <c r="A26" s="89" t="s">
        <v>106</v>
      </c>
      <c r="B26" s="89">
        <v>3910</v>
      </c>
      <c r="C26" s="228" t="s">
        <v>425</v>
      </c>
      <c r="D26" s="89" t="s">
        <v>16</v>
      </c>
      <c r="E26" s="89" t="s">
        <v>479</v>
      </c>
      <c r="F26" s="89" t="s">
        <v>480</v>
      </c>
      <c r="G26" s="73">
        <v>45702</v>
      </c>
      <c r="H26" s="73">
        <v>45709</v>
      </c>
      <c r="I26" s="73">
        <v>45730</v>
      </c>
      <c r="J26" s="73">
        <v>45736</v>
      </c>
      <c r="K26" s="88">
        <v>6</v>
      </c>
    </row>
    <row r="27" spans="1:12" ht="113.25" customHeight="1" x14ac:dyDescent="0.35">
      <c r="A27" s="133" t="s">
        <v>31</v>
      </c>
      <c r="B27" s="133">
        <v>3908</v>
      </c>
      <c r="C27" s="229" t="s">
        <v>481</v>
      </c>
      <c r="D27" s="133" t="s">
        <v>20</v>
      </c>
      <c r="E27" s="133" t="s">
        <v>17</v>
      </c>
      <c r="F27" s="133" t="s">
        <v>482</v>
      </c>
      <c r="G27" s="125">
        <v>45730</v>
      </c>
      <c r="H27" s="125">
        <v>45737</v>
      </c>
      <c r="I27" s="125">
        <v>45758</v>
      </c>
      <c r="J27" s="125">
        <v>45764</v>
      </c>
      <c r="K27" s="126">
        <v>10</v>
      </c>
    </row>
  </sheetData>
  <autoFilter ref="A2:K27" xr:uid="{3335E439-F372-44E8-9AD5-5202298FE8DF}"/>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4275-58AF-4342-A8C4-AF7A9742E7C1}">
  <sheetPr>
    <pageSetUpPr fitToPage="1"/>
  </sheetPr>
  <dimension ref="A1:N64"/>
  <sheetViews>
    <sheetView zoomScale="80" zoomScaleNormal="80" workbookViewId="0">
      <pane xSplit="3" ySplit="2" topLeftCell="D38" activePane="bottomRight" state="frozen"/>
      <selection pane="topRight" activeCell="D1" sqref="D1"/>
      <selection pane="bottomLeft" activeCell="A3" sqref="A3"/>
      <selection pane="bottomRight" activeCell="A43" sqref="A43:A64"/>
    </sheetView>
  </sheetViews>
  <sheetFormatPr defaultColWidth="8.81640625" defaultRowHeight="14.5" x14ac:dyDescent="0.35"/>
  <cols>
    <col min="1" max="1" width="24" style="236" customWidth="1"/>
    <col min="2" max="2" width="16.54296875" style="223" customWidth="1"/>
    <col min="3" max="3" width="9.54296875" style="223" customWidth="1"/>
    <col min="4" max="4" width="24" style="236" customWidth="1"/>
    <col min="5" max="5" width="12.453125" style="224" customWidth="1"/>
    <col min="6" max="6" width="14.54296875" style="224" customWidth="1"/>
    <col min="7" max="7" width="105.453125" style="223" customWidth="1"/>
    <col min="8" max="11" width="12.54296875" style="56" customWidth="1"/>
    <col min="12" max="12" width="12.54296875" style="226" customWidth="1"/>
    <col min="13" max="13" width="30.81640625" customWidth="1"/>
  </cols>
  <sheetData>
    <row r="1" spans="1:12" ht="26.5" thickBot="1" x14ac:dyDescent="0.65">
      <c r="A1" s="238"/>
      <c r="B1" s="237" t="s">
        <v>483</v>
      </c>
      <c r="C1" s="238"/>
      <c r="D1" s="238"/>
      <c r="E1" s="238"/>
      <c r="F1" s="238"/>
      <c r="G1" s="238"/>
      <c r="H1" s="238"/>
      <c r="I1" s="238"/>
      <c r="J1" s="238"/>
      <c r="K1" s="238"/>
      <c r="L1" s="239"/>
    </row>
    <row r="2" spans="1:12" ht="36.75" customHeight="1" x14ac:dyDescent="0.35">
      <c r="A2" s="227" t="s">
        <v>2</v>
      </c>
      <c r="B2" s="180" t="s">
        <v>0</v>
      </c>
      <c r="C2" s="181" t="s">
        <v>1</v>
      </c>
      <c r="D2" s="227" t="s">
        <v>2</v>
      </c>
      <c r="E2" s="181" t="s">
        <v>3</v>
      </c>
      <c r="F2" s="181" t="s">
        <v>4</v>
      </c>
      <c r="G2" s="182" t="s">
        <v>427</v>
      </c>
      <c r="H2" s="130" t="s">
        <v>6</v>
      </c>
      <c r="I2" s="130" t="s">
        <v>7</v>
      </c>
      <c r="J2" s="130" t="s">
        <v>8</v>
      </c>
      <c r="K2" s="131" t="s">
        <v>9</v>
      </c>
      <c r="L2" s="225" t="s">
        <v>11</v>
      </c>
    </row>
    <row r="3" spans="1:12" ht="36.75" customHeight="1" x14ac:dyDescent="0.35">
      <c r="A3" s="228" t="s">
        <v>484</v>
      </c>
      <c r="B3" s="179" t="s">
        <v>48</v>
      </c>
      <c r="C3" s="179" t="s">
        <v>485</v>
      </c>
      <c r="D3" s="228" t="s">
        <v>484</v>
      </c>
      <c r="E3" s="177" t="s">
        <v>459</v>
      </c>
      <c r="F3" s="179" t="s">
        <v>460</v>
      </c>
      <c r="G3" s="179" t="s">
        <v>461</v>
      </c>
      <c r="H3" s="73">
        <v>44981</v>
      </c>
      <c r="I3" s="73">
        <v>44988</v>
      </c>
      <c r="J3" s="73">
        <v>45009</v>
      </c>
      <c r="K3" s="73">
        <v>45015</v>
      </c>
      <c r="L3" s="177">
        <v>4</v>
      </c>
    </row>
    <row r="4" spans="1:12" ht="36.75" customHeight="1" x14ac:dyDescent="0.35">
      <c r="A4" s="229" t="s">
        <v>486</v>
      </c>
      <c r="B4" s="175" t="s">
        <v>14</v>
      </c>
      <c r="C4" s="175"/>
      <c r="D4" s="229" t="s">
        <v>486</v>
      </c>
      <c r="E4" s="183" t="s">
        <v>16</v>
      </c>
      <c r="F4" s="183" t="s">
        <v>487</v>
      </c>
      <c r="G4" s="175" t="s">
        <v>488</v>
      </c>
      <c r="H4" s="125">
        <v>44988</v>
      </c>
      <c r="I4" s="125">
        <v>44995</v>
      </c>
      <c r="J4" s="125">
        <v>45016</v>
      </c>
      <c r="K4" s="127">
        <v>45022</v>
      </c>
      <c r="L4" s="183">
        <v>4</v>
      </c>
    </row>
    <row r="5" spans="1:12" ht="36.75" customHeight="1" x14ac:dyDescent="0.35">
      <c r="A5" s="230" t="s">
        <v>489</v>
      </c>
      <c r="B5" s="184" t="s">
        <v>55</v>
      </c>
      <c r="C5" s="174" t="s">
        <v>490</v>
      </c>
      <c r="D5" s="230" t="s">
        <v>489</v>
      </c>
      <c r="E5" s="185" t="s">
        <v>20</v>
      </c>
      <c r="F5" s="184" t="s">
        <v>17</v>
      </c>
      <c r="G5" s="184" t="s">
        <v>491</v>
      </c>
      <c r="H5" s="171">
        <v>44995</v>
      </c>
      <c r="I5" s="171">
        <v>45002</v>
      </c>
      <c r="J5" s="172">
        <v>45022</v>
      </c>
      <c r="K5" s="171">
        <v>45029</v>
      </c>
      <c r="L5" s="185">
        <v>3</v>
      </c>
    </row>
    <row r="6" spans="1:12" ht="36.75" customHeight="1" x14ac:dyDescent="0.35">
      <c r="A6" s="229" t="s">
        <v>492</v>
      </c>
      <c r="B6" s="175" t="s">
        <v>31</v>
      </c>
      <c r="C6" s="175" t="s">
        <v>493</v>
      </c>
      <c r="D6" s="229" t="s">
        <v>492</v>
      </c>
      <c r="E6" s="183" t="s">
        <v>20</v>
      </c>
      <c r="F6" s="175" t="s">
        <v>17</v>
      </c>
      <c r="G6" s="175" t="s">
        <v>239</v>
      </c>
      <c r="H6" s="125">
        <v>45002</v>
      </c>
      <c r="I6" s="125">
        <v>45009</v>
      </c>
      <c r="J6" s="125">
        <v>45030</v>
      </c>
      <c r="K6" s="125">
        <v>45036</v>
      </c>
      <c r="L6" s="183">
        <v>5</v>
      </c>
    </row>
    <row r="7" spans="1:12" ht="36.75" customHeight="1" x14ac:dyDescent="0.35">
      <c r="A7" s="228" t="s">
        <v>494</v>
      </c>
      <c r="B7" s="179" t="s">
        <v>55</v>
      </c>
      <c r="C7" s="179"/>
      <c r="D7" s="228" t="s">
        <v>494</v>
      </c>
      <c r="E7" s="177" t="s">
        <v>368</v>
      </c>
      <c r="F7" s="179" t="s">
        <v>17</v>
      </c>
      <c r="G7" s="179" t="s">
        <v>495</v>
      </c>
      <c r="H7" s="73">
        <v>45009</v>
      </c>
      <c r="I7" s="73">
        <v>45016</v>
      </c>
      <c r="J7" s="73">
        <v>45037</v>
      </c>
      <c r="K7" s="73">
        <v>45043</v>
      </c>
      <c r="L7" s="177">
        <v>3</v>
      </c>
    </row>
    <row r="8" spans="1:12" ht="36.75" customHeight="1" x14ac:dyDescent="0.35">
      <c r="A8" s="213" t="s">
        <v>496</v>
      </c>
      <c r="B8" s="175" t="s">
        <v>48</v>
      </c>
      <c r="C8" s="175" t="s">
        <v>497</v>
      </c>
      <c r="D8" s="213" t="s">
        <v>496</v>
      </c>
      <c r="E8" s="183" t="s">
        <v>394</v>
      </c>
      <c r="F8" s="175" t="s">
        <v>17</v>
      </c>
      <c r="G8" s="186" t="s">
        <v>498</v>
      </c>
      <c r="H8" s="125">
        <v>45016</v>
      </c>
      <c r="I8" s="127">
        <v>45022</v>
      </c>
      <c r="J8" s="125">
        <v>45044</v>
      </c>
      <c r="K8" s="125">
        <v>45050</v>
      </c>
      <c r="L8" s="183">
        <v>10</v>
      </c>
    </row>
    <row r="9" spans="1:12" ht="36.75" customHeight="1" x14ac:dyDescent="0.35">
      <c r="A9" s="213" t="s">
        <v>499</v>
      </c>
      <c r="B9" s="175" t="s">
        <v>31</v>
      </c>
      <c r="C9" s="175" t="s">
        <v>500</v>
      </c>
      <c r="D9" s="213" t="s">
        <v>496</v>
      </c>
      <c r="E9" s="183" t="s">
        <v>20</v>
      </c>
      <c r="F9" s="175" t="s">
        <v>17</v>
      </c>
      <c r="G9" s="186" t="s">
        <v>498</v>
      </c>
      <c r="H9" s="125">
        <v>45016</v>
      </c>
      <c r="I9" s="127">
        <v>45022</v>
      </c>
      <c r="J9" s="125">
        <v>45044</v>
      </c>
      <c r="K9" s="125">
        <v>45050</v>
      </c>
      <c r="L9" s="183">
        <v>10</v>
      </c>
    </row>
    <row r="10" spans="1:12" ht="36.75" customHeight="1" x14ac:dyDescent="0.35">
      <c r="A10" s="213" t="s">
        <v>496</v>
      </c>
      <c r="B10" s="175" t="s">
        <v>38</v>
      </c>
      <c r="C10" s="175" t="s">
        <v>501</v>
      </c>
      <c r="D10" s="213" t="s">
        <v>496</v>
      </c>
      <c r="E10" s="183" t="s">
        <v>395</v>
      </c>
      <c r="F10" s="175" t="s">
        <v>17</v>
      </c>
      <c r="G10" s="186" t="s">
        <v>498</v>
      </c>
      <c r="H10" s="125">
        <v>45016</v>
      </c>
      <c r="I10" s="127">
        <v>45022</v>
      </c>
      <c r="J10" s="125">
        <v>45044</v>
      </c>
      <c r="K10" s="125">
        <v>45050</v>
      </c>
      <c r="L10" s="183">
        <v>10</v>
      </c>
    </row>
    <row r="11" spans="1:12" ht="36.75" customHeight="1" x14ac:dyDescent="0.35">
      <c r="A11" s="231" t="s">
        <v>502</v>
      </c>
      <c r="B11" s="176" t="s">
        <v>23</v>
      </c>
      <c r="C11" s="176"/>
      <c r="D11" s="231" t="s">
        <v>502</v>
      </c>
      <c r="E11" s="187" t="s">
        <v>16</v>
      </c>
      <c r="F11" s="187" t="s">
        <v>503</v>
      </c>
      <c r="G11" s="188" t="s">
        <v>504</v>
      </c>
      <c r="H11" s="127">
        <v>45022</v>
      </c>
      <c r="I11" s="73">
        <v>45030</v>
      </c>
      <c r="J11" s="73">
        <v>45051</v>
      </c>
      <c r="K11" s="73">
        <v>45057</v>
      </c>
      <c r="L11" s="177">
        <v>4</v>
      </c>
    </row>
    <row r="12" spans="1:12" ht="36.75" customHeight="1" x14ac:dyDescent="0.35">
      <c r="A12" s="204" t="s">
        <v>505</v>
      </c>
      <c r="B12" s="176" t="s">
        <v>48</v>
      </c>
      <c r="C12" s="176" t="s">
        <v>506</v>
      </c>
      <c r="D12" s="204" t="s">
        <v>505</v>
      </c>
      <c r="E12" s="187" t="s">
        <v>507</v>
      </c>
      <c r="F12" s="189" t="s">
        <v>508</v>
      </c>
      <c r="G12" s="190" t="s">
        <v>509</v>
      </c>
      <c r="H12" s="127">
        <v>45022</v>
      </c>
      <c r="I12" s="73">
        <v>45030</v>
      </c>
      <c r="J12" s="73">
        <v>45051</v>
      </c>
      <c r="K12" s="73">
        <v>45057</v>
      </c>
      <c r="L12" s="177">
        <v>4</v>
      </c>
    </row>
    <row r="13" spans="1:12" ht="36.75" customHeight="1" x14ac:dyDescent="0.35">
      <c r="A13" s="232" t="s">
        <v>217</v>
      </c>
      <c r="B13" s="191" t="s">
        <v>55</v>
      </c>
      <c r="C13" s="191" t="s">
        <v>510</v>
      </c>
      <c r="D13" s="232" t="s">
        <v>217</v>
      </c>
      <c r="E13" s="183" t="s">
        <v>20</v>
      </c>
      <c r="F13" s="191" t="s">
        <v>370</v>
      </c>
      <c r="G13" s="191" t="s">
        <v>371</v>
      </c>
      <c r="H13" s="173">
        <v>45030</v>
      </c>
      <c r="I13" s="173">
        <v>45037</v>
      </c>
      <c r="J13" s="173">
        <v>45058</v>
      </c>
      <c r="K13" s="173">
        <v>45064</v>
      </c>
      <c r="L13" s="192">
        <v>3</v>
      </c>
    </row>
    <row r="14" spans="1:12" ht="36.75" customHeight="1" x14ac:dyDescent="0.35">
      <c r="A14" s="229" t="s">
        <v>218</v>
      </c>
      <c r="B14" s="175" t="s">
        <v>55</v>
      </c>
      <c r="C14" s="175"/>
      <c r="D14" s="229" t="s">
        <v>218</v>
      </c>
      <c r="E14" s="183"/>
      <c r="F14" s="175" t="s">
        <v>17</v>
      </c>
      <c r="G14" s="175" t="s">
        <v>511</v>
      </c>
      <c r="H14" s="125">
        <v>45030</v>
      </c>
      <c r="I14" s="125">
        <v>45037</v>
      </c>
      <c r="J14" s="125">
        <v>45058</v>
      </c>
      <c r="K14" s="125">
        <v>45064</v>
      </c>
      <c r="L14" s="183">
        <v>3</v>
      </c>
    </row>
    <row r="15" spans="1:12" ht="36.75" customHeight="1" x14ac:dyDescent="0.35">
      <c r="A15" s="228" t="s">
        <v>397</v>
      </c>
      <c r="B15" s="179" t="s">
        <v>106</v>
      </c>
      <c r="C15" s="179"/>
      <c r="D15" s="228" t="s">
        <v>397</v>
      </c>
      <c r="E15" s="177" t="s">
        <v>16</v>
      </c>
      <c r="F15" s="179" t="s">
        <v>472</v>
      </c>
      <c r="G15" s="179" t="s">
        <v>512</v>
      </c>
      <c r="H15" s="73">
        <v>45037</v>
      </c>
      <c r="I15" s="73">
        <v>45044</v>
      </c>
      <c r="J15" s="73">
        <v>45065</v>
      </c>
      <c r="K15" s="73">
        <v>45071</v>
      </c>
      <c r="L15" s="177">
        <v>6</v>
      </c>
    </row>
    <row r="16" spans="1:12" ht="36.75" customHeight="1" x14ac:dyDescent="0.35">
      <c r="A16" s="232" t="s">
        <v>228</v>
      </c>
      <c r="B16" s="193" t="s">
        <v>55</v>
      </c>
      <c r="C16" s="193" t="s">
        <v>513</v>
      </c>
      <c r="D16" s="232" t="s">
        <v>228</v>
      </c>
      <c r="E16" s="194"/>
      <c r="F16" s="193" t="s">
        <v>370</v>
      </c>
      <c r="G16" s="193" t="s">
        <v>372</v>
      </c>
      <c r="H16" s="173">
        <v>45044</v>
      </c>
      <c r="I16" s="173">
        <v>45051</v>
      </c>
      <c r="J16" s="173">
        <v>45072</v>
      </c>
      <c r="K16" s="173">
        <v>45078</v>
      </c>
      <c r="L16" s="192">
        <v>3</v>
      </c>
    </row>
    <row r="17" spans="1:12" ht="36.75" customHeight="1" x14ac:dyDescent="0.35">
      <c r="A17" s="233" t="s">
        <v>514</v>
      </c>
      <c r="B17" s="195" t="s">
        <v>23</v>
      </c>
      <c r="C17" s="195"/>
      <c r="D17" s="233" t="s">
        <v>514</v>
      </c>
      <c r="E17" s="196" t="s">
        <v>16</v>
      </c>
      <c r="F17" s="196" t="s">
        <v>515</v>
      </c>
      <c r="G17" s="197" t="s">
        <v>516</v>
      </c>
      <c r="H17" s="125">
        <v>45044</v>
      </c>
      <c r="I17" s="125">
        <v>45051</v>
      </c>
      <c r="J17" s="125">
        <v>45072</v>
      </c>
      <c r="K17" s="125">
        <v>45078</v>
      </c>
      <c r="L17" s="183">
        <v>4</v>
      </c>
    </row>
    <row r="18" spans="1:12" ht="36.75" customHeight="1" x14ac:dyDescent="0.35">
      <c r="A18" s="228" t="s">
        <v>517</v>
      </c>
      <c r="B18" s="198" t="s">
        <v>38</v>
      </c>
      <c r="C18" s="199" t="s">
        <v>518</v>
      </c>
      <c r="D18" s="228" t="s">
        <v>517</v>
      </c>
      <c r="E18" s="200" t="s">
        <v>114</v>
      </c>
      <c r="F18" s="190" t="s">
        <v>519</v>
      </c>
      <c r="G18" s="190" t="s">
        <v>520</v>
      </c>
      <c r="H18" s="73">
        <v>45051</v>
      </c>
      <c r="I18" s="73">
        <v>45058</v>
      </c>
      <c r="J18" s="73">
        <v>45079</v>
      </c>
      <c r="K18" s="73">
        <v>45085</v>
      </c>
      <c r="L18" s="177">
        <v>10</v>
      </c>
    </row>
    <row r="19" spans="1:12" ht="36.75" customHeight="1" x14ac:dyDescent="0.35">
      <c r="A19" s="229" t="s">
        <v>64</v>
      </c>
      <c r="B19" s="201" t="s">
        <v>38</v>
      </c>
      <c r="C19" s="175" t="s">
        <v>521</v>
      </c>
      <c r="D19" s="229" t="s">
        <v>64</v>
      </c>
      <c r="E19" s="183" t="s">
        <v>65</v>
      </c>
      <c r="F19" s="175" t="s">
        <v>519</v>
      </c>
      <c r="G19" s="175" t="s">
        <v>522</v>
      </c>
      <c r="H19" s="125">
        <v>45058</v>
      </c>
      <c r="I19" s="125">
        <v>45065</v>
      </c>
      <c r="J19" s="125">
        <v>45086</v>
      </c>
      <c r="K19" s="125">
        <v>45092</v>
      </c>
      <c r="L19" s="183">
        <v>10</v>
      </c>
    </row>
    <row r="20" spans="1:12" ht="36.75" customHeight="1" x14ac:dyDescent="0.35">
      <c r="A20" s="230" t="s">
        <v>523</v>
      </c>
      <c r="B20" s="184" t="s">
        <v>55</v>
      </c>
      <c r="C20" s="184" t="s">
        <v>524</v>
      </c>
      <c r="D20" s="230" t="s">
        <v>523</v>
      </c>
      <c r="E20" s="185" t="s">
        <v>20</v>
      </c>
      <c r="F20" s="184" t="s">
        <v>17</v>
      </c>
      <c r="G20" s="184" t="s">
        <v>525</v>
      </c>
      <c r="H20" s="171">
        <v>45072</v>
      </c>
      <c r="I20" s="171">
        <v>45079</v>
      </c>
      <c r="J20" s="171">
        <v>45100</v>
      </c>
      <c r="K20" s="171">
        <v>45106</v>
      </c>
      <c r="L20" s="185">
        <v>3</v>
      </c>
    </row>
    <row r="21" spans="1:12" ht="36.75" customHeight="1" x14ac:dyDescent="0.35">
      <c r="A21" s="229" t="s">
        <v>81</v>
      </c>
      <c r="B21" s="201" t="s">
        <v>23</v>
      </c>
      <c r="C21" s="201"/>
      <c r="D21" s="229" t="s">
        <v>81</v>
      </c>
      <c r="E21" s="202" t="s">
        <v>16</v>
      </c>
      <c r="F21" s="202" t="s">
        <v>503</v>
      </c>
      <c r="G21" s="203" t="s">
        <v>526</v>
      </c>
      <c r="H21" s="125">
        <v>45079</v>
      </c>
      <c r="I21" s="125">
        <v>45086</v>
      </c>
      <c r="J21" s="125">
        <v>45107</v>
      </c>
      <c r="K21" s="125">
        <v>45113</v>
      </c>
      <c r="L21" s="183">
        <v>4</v>
      </c>
    </row>
    <row r="22" spans="1:12" ht="36.75" customHeight="1" x14ac:dyDescent="0.35">
      <c r="A22" s="229" t="s">
        <v>422</v>
      </c>
      <c r="B22" s="201" t="s">
        <v>23</v>
      </c>
      <c r="C22" s="201"/>
      <c r="D22" s="229" t="s">
        <v>422</v>
      </c>
      <c r="E22" s="202" t="s">
        <v>124</v>
      </c>
      <c r="F22" s="202" t="s">
        <v>503</v>
      </c>
      <c r="G22" s="203" t="s">
        <v>527</v>
      </c>
      <c r="H22" s="125">
        <v>45079</v>
      </c>
      <c r="I22" s="125">
        <v>45086</v>
      </c>
      <c r="J22" s="125">
        <v>45107</v>
      </c>
      <c r="K22" s="125">
        <v>45113</v>
      </c>
      <c r="L22" s="183">
        <v>4</v>
      </c>
    </row>
    <row r="23" spans="1:12" ht="36.75" customHeight="1" x14ac:dyDescent="0.35">
      <c r="A23" s="228" t="s">
        <v>528</v>
      </c>
      <c r="B23" s="198" t="s">
        <v>14</v>
      </c>
      <c r="C23" s="190"/>
      <c r="D23" s="228" t="s">
        <v>528</v>
      </c>
      <c r="E23" s="189" t="s">
        <v>16</v>
      </c>
      <c r="F23" s="189" t="s">
        <v>529</v>
      </c>
      <c r="G23" s="190" t="s">
        <v>530</v>
      </c>
      <c r="H23" s="73">
        <v>45093</v>
      </c>
      <c r="I23" s="73">
        <v>45100</v>
      </c>
      <c r="J23" s="73">
        <v>45121</v>
      </c>
      <c r="K23" s="73">
        <v>45127</v>
      </c>
      <c r="L23" s="177">
        <v>6</v>
      </c>
    </row>
    <row r="24" spans="1:12" ht="36.75" customHeight="1" x14ac:dyDescent="0.35">
      <c r="A24" s="231" t="s">
        <v>19</v>
      </c>
      <c r="B24" s="176" t="s">
        <v>14</v>
      </c>
      <c r="C24" s="176"/>
      <c r="D24" s="231" t="s">
        <v>19</v>
      </c>
      <c r="E24" s="187" t="s">
        <v>20</v>
      </c>
      <c r="F24" s="187" t="s">
        <v>531</v>
      </c>
      <c r="G24" s="204" t="s">
        <v>446</v>
      </c>
      <c r="H24" s="145">
        <v>45093</v>
      </c>
      <c r="I24" s="145">
        <v>45100</v>
      </c>
      <c r="J24" s="145">
        <v>45121</v>
      </c>
      <c r="K24" s="145">
        <v>45127</v>
      </c>
      <c r="L24" s="187">
        <v>4</v>
      </c>
    </row>
    <row r="25" spans="1:12" ht="36.75" customHeight="1" x14ac:dyDescent="0.35">
      <c r="A25" s="205" t="s">
        <v>532</v>
      </c>
      <c r="B25" s="205" t="s">
        <v>533</v>
      </c>
      <c r="C25" s="190"/>
      <c r="D25" s="205" t="s">
        <v>532</v>
      </c>
      <c r="E25" s="177" t="s">
        <v>20</v>
      </c>
      <c r="F25" s="179" t="s">
        <v>534</v>
      </c>
      <c r="G25" s="179" t="s">
        <v>535</v>
      </c>
      <c r="H25" s="73">
        <v>45093</v>
      </c>
      <c r="I25" s="73">
        <v>45100</v>
      </c>
      <c r="J25" s="73">
        <v>45121</v>
      </c>
      <c r="K25" s="73">
        <v>45131</v>
      </c>
      <c r="L25" s="177">
        <v>10</v>
      </c>
    </row>
    <row r="26" spans="1:12" ht="36.75" customHeight="1" x14ac:dyDescent="0.35">
      <c r="A26" s="205" t="s">
        <v>407</v>
      </c>
      <c r="B26" s="205" t="s">
        <v>106</v>
      </c>
      <c r="C26" s="190"/>
      <c r="D26" s="205" t="s">
        <v>407</v>
      </c>
      <c r="E26" s="177" t="s">
        <v>16</v>
      </c>
      <c r="F26" s="179" t="s">
        <v>472</v>
      </c>
      <c r="G26" s="179" t="s">
        <v>536</v>
      </c>
      <c r="H26" s="73">
        <v>45093</v>
      </c>
      <c r="I26" s="73">
        <v>45100</v>
      </c>
      <c r="J26" s="73">
        <v>45121</v>
      </c>
      <c r="K26" s="73">
        <v>45131</v>
      </c>
      <c r="L26" s="177">
        <v>6</v>
      </c>
    </row>
    <row r="27" spans="1:12" ht="36.75" customHeight="1" x14ac:dyDescent="0.35">
      <c r="A27" s="205" t="s">
        <v>537</v>
      </c>
      <c r="B27" s="205" t="s">
        <v>533</v>
      </c>
      <c r="C27" s="179" t="s">
        <v>538</v>
      </c>
      <c r="D27" s="205" t="s">
        <v>537</v>
      </c>
      <c r="E27" s="177" t="s">
        <v>16</v>
      </c>
      <c r="F27" s="179" t="s">
        <v>411</v>
      </c>
      <c r="G27" s="179" t="s">
        <v>539</v>
      </c>
      <c r="H27" s="73">
        <v>45093</v>
      </c>
      <c r="I27" s="73">
        <v>45100</v>
      </c>
      <c r="J27" s="73">
        <v>45121</v>
      </c>
      <c r="K27" s="73" t="s">
        <v>540</v>
      </c>
      <c r="L27" s="177">
        <v>25</v>
      </c>
    </row>
    <row r="28" spans="1:12" ht="36.75" customHeight="1" x14ac:dyDescent="0.35">
      <c r="A28" s="205" t="s">
        <v>123</v>
      </c>
      <c r="B28" s="205" t="s">
        <v>533</v>
      </c>
      <c r="C28" s="179"/>
      <c r="D28" s="205" t="s">
        <v>123</v>
      </c>
      <c r="E28" s="177" t="s">
        <v>16</v>
      </c>
      <c r="F28" s="179" t="s">
        <v>408</v>
      </c>
      <c r="G28" s="179" t="s">
        <v>541</v>
      </c>
      <c r="H28" s="73">
        <v>45093</v>
      </c>
      <c r="I28" s="73">
        <v>45100</v>
      </c>
      <c r="J28" s="73">
        <v>45121</v>
      </c>
      <c r="K28" s="73" t="s">
        <v>540</v>
      </c>
      <c r="L28" s="177">
        <v>25</v>
      </c>
    </row>
    <row r="29" spans="1:12" ht="36.75" customHeight="1" x14ac:dyDescent="0.35">
      <c r="A29" s="213" t="s">
        <v>542</v>
      </c>
      <c r="B29" s="175" t="s">
        <v>31</v>
      </c>
      <c r="C29" s="175" t="s">
        <v>543</v>
      </c>
      <c r="D29" s="213" t="s">
        <v>542</v>
      </c>
      <c r="E29" s="183" t="s">
        <v>20</v>
      </c>
      <c r="F29" s="175" t="s">
        <v>17</v>
      </c>
      <c r="G29" s="175" t="s">
        <v>544</v>
      </c>
      <c r="H29" s="152">
        <v>45099</v>
      </c>
      <c r="I29" s="152">
        <v>45107</v>
      </c>
      <c r="J29" s="152">
        <v>45128</v>
      </c>
      <c r="K29" s="152">
        <v>45134</v>
      </c>
      <c r="L29" s="183">
        <v>10</v>
      </c>
    </row>
    <row r="30" spans="1:12" ht="36.75" customHeight="1" x14ac:dyDescent="0.35">
      <c r="A30" s="213" t="s">
        <v>542</v>
      </c>
      <c r="B30" s="175" t="s">
        <v>38</v>
      </c>
      <c r="C30" s="175" t="s">
        <v>545</v>
      </c>
      <c r="D30" s="213" t="s">
        <v>542</v>
      </c>
      <c r="E30" s="183" t="s">
        <v>395</v>
      </c>
      <c r="F30" s="175" t="s">
        <v>17</v>
      </c>
      <c r="G30" s="175" t="s">
        <v>544</v>
      </c>
      <c r="H30" s="152">
        <v>45099</v>
      </c>
      <c r="I30" s="152">
        <v>45107</v>
      </c>
      <c r="J30" s="152">
        <v>45128</v>
      </c>
      <c r="K30" s="152">
        <v>45134</v>
      </c>
      <c r="L30" s="183">
        <v>10</v>
      </c>
    </row>
    <row r="31" spans="1:12" ht="36.75" customHeight="1" x14ac:dyDescent="0.35">
      <c r="A31" s="213" t="s">
        <v>542</v>
      </c>
      <c r="B31" s="175" t="s">
        <v>48</v>
      </c>
      <c r="C31" s="175" t="s">
        <v>546</v>
      </c>
      <c r="D31" s="213" t="s">
        <v>542</v>
      </c>
      <c r="E31" s="183" t="s">
        <v>394</v>
      </c>
      <c r="F31" s="175" t="s">
        <v>17</v>
      </c>
      <c r="G31" s="175" t="s">
        <v>544</v>
      </c>
      <c r="H31" s="152">
        <v>45099</v>
      </c>
      <c r="I31" s="152">
        <v>45107</v>
      </c>
      <c r="J31" s="152">
        <v>45128</v>
      </c>
      <c r="K31" s="152">
        <v>45134</v>
      </c>
      <c r="L31" s="183">
        <v>10</v>
      </c>
    </row>
    <row r="32" spans="1:12" ht="36.75" customHeight="1" x14ac:dyDescent="0.35">
      <c r="A32" s="234" t="s">
        <v>547</v>
      </c>
      <c r="B32" s="178" t="s">
        <v>31</v>
      </c>
      <c r="C32" s="178" t="s">
        <v>548</v>
      </c>
      <c r="D32" s="234" t="s">
        <v>547</v>
      </c>
      <c r="E32" s="206" t="s">
        <v>20</v>
      </c>
      <c r="F32" s="178" t="s">
        <v>17</v>
      </c>
      <c r="G32" s="178" t="s">
        <v>239</v>
      </c>
      <c r="H32" s="90">
        <v>45114</v>
      </c>
      <c r="I32" s="90">
        <v>45121</v>
      </c>
      <c r="J32" s="90">
        <v>45142</v>
      </c>
      <c r="K32" s="90">
        <v>45148</v>
      </c>
      <c r="L32" s="206">
        <v>5</v>
      </c>
    </row>
    <row r="33" spans="1:12" ht="36.75" customHeight="1" x14ac:dyDescent="0.35">
      <c r="A33" s="205" t="s">
        <v>549</v>
      </c>
      <c r="B33" s="179" t="s">
        <v>48</v>
      </c>
      <c r="C33" s="190" t="s">
        <v>550</v>
      </c>
      <c r="D33" s="205" t="s">
        <v>549</v>
      </c>
      <c r="E33" s="189" t="s">
        <v>551</v>
      </c>
      <c r="F33" s="189" t="s">
        <v>552</v>
      </c>
      <c r="G33" s="190" t="s">
        <v>553</v>
      </c>
      <c r="H33" s="90">
        <v>45114</v>
      </c>
      <c r="I33" s="90">
        <v>45121</v>
      </c>
      <c r="J33" s="90">
        <v>45142</v>
      </c>
      <c r="K33" s="90">
        <v>45148</v>
      </c>
      <c r="L33" s="177">
        <v>4</v>
      </c>
    </row>
    <row r="34" spans="1:12" ht="36.75" customHeight="1" x14ac:dyDescent="0.35">
      <c r="A34" s="229" t="s">
        <v>554</v>
      </c>
      <c r="B34" s="175" t="s">
        <v>55</v>
      </c>
      <c r="C34" s="175"/>
      <c r="D34" s="229" t="s">
        <v>554</v>
      </c>
      <c r="E34" s="183" t="s">
        <v>368</v>
      </c>
      <c r="F34" s="175" t="s">
        <v>17</v>
      </c>
      <c r="G34" s="175" t="s">
        <v>555</v>
      </c>
      <c r="H34" s="125">
        <v>45121</v>
      </c>
      <c r="I34" s="125">
        <v>45128</v>
      </c>
      <c r="J34" s="125">
        <v>45149</v>
      </c>
      <c r="K34" s="125">
        <v>45155</v>
      </c>
      <c r="L34" s="183">
        <v>3</v>
      </c>
    </row>
    <row r="35" spans="1:12" ht="36.75" customHeight="1" x14ac:dyDescent="0.35">
      <c r="A35" s="228" t="s">
        <v>556</v>
      </c>
      <c r="B35" s="179" t="s">
        <v>106</v>
      </c>
      <c r="C35" s="179"/>
      <c r="D35" s="228" t="s">
        <v>556</v>
      </c>
      <c r="E35" s="177" t="s">
        <v>557</v>
      </c>
      <c r="F35" s="179" t="s">
        <v>558</v>
      </c>
      <c r="G35" s="179" t="s">
        <v>559</v>
      </c>
      <c r="H35" s="73">
        <v>45128</v>
      </c>
      <c r="I35" s="73">
        <v>45135</v>
      </c>
      <c r="J35" s="73">
        <v>45156</v>
      </c>
      <c r="K35" s="73">
        <v>45162</v>
      </c>
      <c r="L35" s="177">
        <v>6</v>
      </c>
    </row>
    <row r="36" spans="1:12" ht="36.75" customHeight="1" x14ac:dyDescent="0.35">
      <c r="A36" s="229" t="s">
        <v>560</v>
      </c>
      <c r="B36" s="207" t="s">
        <v>561</v>
      </c>
      <c r="C36" s="175" t="s">
        <v>562</v>
      </c>
      <c r="D36" s="229" t="s">
        <v>560</v>
      </c>
      <c r="E36" s="183" t="s">
        <v>16</v>
      </c>
      <c r="F36" s="175" t="s">
        <v>563</v>
      </c>
      <c r="G36" s="175" t="s">
        <v>564</v>
      </c>
      <c r="H36" s="125">
        <v>45135</v>
      </c>
      <c r="I36" s="125">
        <v>45142</v>
      </c>
      <c r="J36" s="125">
        <v>45163</v>
      </c>
      <c r="K36" s="125">
        <v>45169</v>
      </c>
      <c r="L36" s="183"/>
    </row>
    <row r="37" spans="1:12" ht="62.5" customHeight="1" x14ac:dyDescent="0.35">
      <c r="A37" s="228" t="s">
        <v>565</v>
      </c>
      <c r="B37" s="179" t="s">
        <v>38</v>
      </c>
      <c r="C37" s="179">
        <v>3674</v>
      </c>
      <c r="D37" s="228" t="s">
        <v>565</v>
      </c>
      <c r="E37" s="177" t="s">
        <v>73</v>
      </c>
      <c r="F37" s="179" t="s">
        <v>566</v>
      </c>
      <c r="G37" s="208" t="s">
        <v>567</v>
      </c>
      <c r="H37" s="73">
        <v>45142</v>
      </c>
      <c r="I37" s="73">
        <v>45149</v>
      </c>
      <c r="J37" s="73">
        <v>45170</v>
      </c>
      <c r="K37" s="73">
        <v>45176</v>
      </c>
      <c r="L37" s="177">
        <v>10</v>
      </c>
    </row>
    <row r="38" spans="1:12" ht="144.65" customHeight="1" x14ac:dyDescent="0.35">
      <c r="A38" s="228" t="s">
        <v>568</v>
      </c>
      <c r="B38" s="179" t="s">
        <v>55</v>
      </c>
      <c r="C38" s="179">
        <v>3682</v>
      </c>
      <c r="D38" s="228" t="s">
        <v>568</v>
      </c>
      <c r="E38" s="177" t="s">
        <v>20</v>
      </c>
      <c r="F38" s="179" t="s">
        <v>17</v>
      </c>
      <c r="G38" s="208" t="s">
        <v>569</v>
      </c>
      <c r="H38" s="73">
        <v>45142</v>
      </c>
      <c r="I38" s="73">
        <v>45149</v>
      </c>
      <c r="J38" s="73">
        <v>45170</v>
      </c>
      <c r="K38" s="73">
        <v>45176</v>
      </c>
      <c r="L38" s="177">
        <v>3</v>
      </c>
    </row>
    <row r="39" spans="1:12" ht="96.65" customHeight="1" x14ac:dyDescent="0.35">
      <c r="A39" s="229" t="s">
        <v>570</v>
      </c>
      <c r="B39" s="175" t="s">
        <v>14</v>
      </c>
      <c r="C39" s="175">
        <v>3689</v>
      </c>
      <c r="D39" s="229" t="s">
        <v>570</v>
      </c>
      <c r="E39" s="183" t="s">
        <v>571</v>
      </c>
      <c r="F39" s="175" t="s">
        <v>572</v>
      </c>
      <c r="G39" s="175" t="s">
        <v>573</v>
      </c>
      <c r="H39" s="125">
        <v>45149</v>
      </c>
      <c r="I39" s="125">
        <v>45156</v>
      </c>
      <c r="J39" s="125">
        <v>45177</v>
      </c>
      <c r="K39" s="125">
        <v>45183</v>
      </c>
      <c r="L39" s="183">
        <v>4</v>
      </c>
    </row>
    <row r="40" spans="1:12" ht="72" customHeight="1" x14ac:dyDescent="0.35">
      <c r="A40" s="229" t="s">
        <v>146</v>
      </c>
      <c r="B40" s="175" t="s">
        <v>31</v>
      </c>
      <c r="C40" s="201">
        <v>3698</v>
      </c>
      <c r="D40" s="229" t="s">
        <v>146</v>
      </c>
      <c r="E40" s="202" t="s">
        <v>20</v>
      </c>
      <c r="F40" s="201" t="s">
        <v>574</v>
      </c>
      <c r="G40" s="209" t="s">
        <v>575</v>
      </c>
      <c r="H40" s="125">
        <v>45149</v>
      </c>
      <c r="I40" s="125">
        <v>45156</v>
      </c>
      <c r="J40" s="125">
        <v>45177</v>
      </c>
      <c r="K40" s="125">
        <v>45183</v>
      </c>
      <c r="L40" s="183">
        <v>10</v>
      </c>
    </row>
    <row r="41" spans="1:12" ht="129" customHeight="1" x14ac:dyDescent="0.35">
      <c r="A41" s="229" t="s">
        <v>576</v>
      </c>
      <c r="B41" s="175" t="s">
        <v>106</v>
      </c>
      <c r="C41" s="175">
        <v>3696</v>
      </c>
      <c r="D41" s="229" t="s">
        <v>576</v>
      </c>
      <c r="E41" s="183" t="s">
        <v>16</v>
      </c>
      <c r="F41" s="201" t="s">
        <v>577</v>
      </c>
      <c r="G41" s="201" t="s">
        <v>578</v>
      </c>
      <c r="H41" s="125">
        <v>45149</v>
      </c>
      <c r="I41" s="125">
        <v>45156</v>
      </c>
      <c r="J41" s="125">
        <v>45177</v>
      </c>
      <c r="K41" s="125">
        <v>45183</v>
      </c>
      <c r="L41" s="183">
        <v>6</v>
      </c>
    </row>
    <row r="42" spans="1:12" ht="86.25" customHeight="1" x14ac:dyDescent="0.35">
      <c r="A42" s="228" t="s">
        <v>151</v>
      </c>
      <c r="B42" s="179" t="s">
        <v>55</v>
      </c>
      <c r="C42" s="179">
        <v>3673</v>
      </c>
      <c r="D42" s="228" t="s">
        <v>151</v>
      </c>
      <c r="E42" s="177" t="s">
        <v>16</v>
      </c>
      <c r="F42" s="179" t="s">
        <v>370</v>
      </c>
      <c r="G42" s="179" t="s">
        <v>579</v>
      </c>
      <c r="H42" s="73">
        <v>45156</v>
      </c>
      <c r="I42" s="73">
        <v>45163</v>
      </c>
      <c r="J42" s="73">
        <v>45184</v>
      </c>
      <c r="K42" s="73">
        <v>45190</v>
      </c>
      <c r="L42" s="177">
        <v>3</v>
      </c>
    </row>
    <row r="43" spans="1:12" ht="192.65" customHeight="1" x14ac:dyDescent="0.35">
      <c r="A43" s="233" t="s">
        <v>437</v>
      </c>
      <c r="B43" s="210" t="s">
        <v>23</v>
      </c>
      <c r="C43" s="210">
        <v>3690</v>
      </c>
      <c r="D43" s="233" t="s">
        <v>437</v>
      </c>
      <c r="E43" s="211" t="s">
        <v>16</v>
      </c>
      <c r="F43" s="211" t="s">
        <v>580</v>
      </c>
      <c r="G43" s="212" t="s">
        <v>581</v>
      </c>
      <c r="H43" s="125">
        <v>45184</v>
      </c>
      <c r="I43" s="125">
        <v>45191</v>
      </c>
      <c r="J43" s="125">
        <v>45212</v>
      </c>
      <c r="K43" s="125">
        <v>45218</v>
      </c>
      <c r="L43" s="183">
        <v>4</v>
      </c>
    </row>
    <row r="44" spans="1:12" ht="69" customHeight="1" x14ac:dyDescent="0.35">
      <c r="A44" s="229" t="s">
        <v>428</v>
      </c>
      <c r="B44" s="201" t="s">
        <v>55</v>
      </c>
      <c r="C44" s="175">
        <v>3675</v>
      </c>
      <c r="D44" s="229" t="s">
        <v>428</v>
      </c>
      <c r="E44" s="183" t="s">
        <v>429</v>
      </c>
      <c r="F44" s="175" t="s">
        <v>17</v>
      </c>
      <c r="G44" s="175" t="s">
        <v>582</v>
      </c>
      <c r="H44" s="125">
        <v>45184</v>
      </c>
      <c r="I44" s="125">
        <v>45191</v>
      </c>
      <c r="J44" s="125">
        <v>45212</v>
      </c>
      <c r="K44" s="125">
        <v>45218</v>
      </c>
      <c r="L44" s="183">
        <v>3</v>
      </c>
    </row>
    <row r="45" spans="1:12" ht="120" customHeight="1" x14ac:dyDescent="0.35">
      <c r="A45" s="228" t="s">
        <v>583</v>
      </c>
      <c r="B45" s="178" t="s">
        <v>38</v>
      </c>
      <c r="C45" s="179">
        <v>3677</v>
      </c>
      <c r="D45" s="228" t="s">
        <v>583</v>
      </c>
      <c r="E45" s="179" t="s">
        <v>114</v>
      </c>
      <c r="F45" s="179" t="s">
        <v>584</v>
      </c>
      <c r="G45" s="179" t="s">
        <v>585</v>
      </c>
      <c r="H45" s="73">
        <v>45191</v>
      </c>
      <c r="I45" s="73">
        <v>45198</v>
      </c>
      <c r="J45" s="73">
        <v>45219</v>
      </c>
      <c r="K45" s="73">
        <v>45225</v>
      </c>
      <c r="L45" s="177">
        <v>10</v>
      </c>
    </row>
    <row r="46" spans="1:12" ht="230.5" customHeight="1" x14ac:dyDescent="0.35">
      <c r="A46" s="229" t="s">
        <v>586</v>
      </c>
      <c r="B46" s="175" t="s">
        <v>55</v>
      </c>
      <c r="C46" s="175">
        <v>3676</v>
      </c>
      <c r="D46" s="229" t="s">
        <v>586</v>
      </c>
      <c r="E46" s="183" t="s">
        <v>368</v>
      </c>
      <c r="F46" s="175" t="s">
        <v>17</v>
      </c>
      <c r="G46" s="175" t="s">
        <v>587</v>
      </c>
      <c r="H46" s="125">
        <v>45198</v>
      </c>
      <c r="I46" s="125">
        <v>45205</v>
      </c>
      <c r="J46" s="125">
        <v>45226</v>
      </c>
      <c r="K46" s="125">
        <v>45232</v>
      </c>
      <c r="L46" s="183">
        <v>3</v>
      </c>
    </row>
    <row r="47" spans="1:12" ht="159.65" customHeight="1" x14ac:dyDescent="0.35">
      <c r="A47" s="229" t="s">
        <v>19</v>
      </c>
      <c r="B47" s="175" t="s">
        <v>14</v>
      </c>
      <c r="C47" s="175">
        <v>3691</v>
      </c>
      <c r="D47" s="229" t="s">
        <v>19</v>
      </c>
      <c r="E47" s="183" t="s">
        <v>20</v>
      </c>
      <c r="F47" s="175" t="s">
        <v>588</v>
      </c>
      <c r="G47" s="175" t="s">
        <v>446</v>
      </c>
      <c r="H47" s="125">
        <v>45198</v>
      </c>
      <c r="I47" s="125">
        <v>45205</v>
      </c>
      <c r="J47" s="125">
        <v>45226</v>
      </c>
      <c r="K47" s="125">
        <v>45232</v>
      </c>
      <c r="L47" s="183">
        <v>4</v>
      </c>
    </row>
    <row r="48" spans="1:12" ht="181.5" customHeight="1" x14ac:dyDescent="0.35">
      <c r="A48" s="229" t="s">
        <v>447</v>
      </c>
      <c r="B48" s="175" t="s">
        <v>23</v>
      </c>
      <c r="C48" s="175">
        <v>3692</v>
      </c>
      <c r="D48" s="229" t="s">
        <v>447</v>
      </c>
      <c r="E48" s="183" t="s">
        <v>16</v>
      </c>
      <c r="F48" s="175" t="s">
        <v>589</v>
      </c>
      <c r="G48" s="248" t="s">
        <v>590</v>
      </c>
      <c r="H48" s="125">
        <v>45198</v>
      </c>
      <c r="I48" s="125">
        <v>45205</v>
      </c>
      <c r="J48" s="125">
        <v>45226</v>
      </c>
      <c r="K48" s="125">
        <v>45232</v>
      </c>
      <c r="L48" s="183">
        <v>4</v>
      </c>
    </row>
    <row r="49" spans="1:14" ht="41.5" customHeight="1" x14ac:dyDescent="0.35">
      <c r="A49" s="228" t="s">
        <v>591</v>
      </c>
      <c r="B49" s="179" t="s">
        <v>31</v>
      </c>
      <c r="C49" s="179">
        <v>3699</v>
      </c>
      <c r="D49" s="228" t="s">
        <v>591</v>
      </c>
      <c r="E49" s="177" t="s">
        <v>20</v>
      </c>
      <c r="F49" s="179" t="s">
        <v>17</v>
      </c>
      <c r="G49" s="205" t="s">
        <v>259</v>
      </c>
      <c r="H49" s="73">
        <v>45219</v>
      </c>
      <c r="I49" s="73">
        <v>45226</v>
      </c>
      <c r="J49" s="73">
        <v>45247</v>
      </c>
      <c r="K49" s="73">
        <v>45253</v>
      </c>
      <c r="L49" s="177">
        <v>5</v>
      </c>
    </row>
    <row r="50" spans="1:14" ht="56.5" customHeight="1" x14ac:dyDescent="0.35">
      <c r="A50" s="228" t="s">
        <v>217</v>
      </c>
      <c r="B50" s="179" t="s">
        <v>55</v>
      </c>
      <c r="C50" s="179">
        <v>3684</v>
      </c>
      <c r="D50" s="228" t="s">
        <v>217</v>
      </c>
      <c r="E50" s="177" t="s">
        <v>20</v>
      </c>
      <c r="F50" s="179" t="s">
        <v>370</v>
      </c>
      <c r="G50" s="208" t="s">
        <v>592</v>
      </c>
      <c r="H50" s="73">
        <v>45219</v>
      </c>
      <c r="I50" s="73">
        <v>45226</v>
      </c>
      <c r="J50" s="73">
        <v>45247</v>
      </c>
      <c r="K50" s="73">
        <v>45253</v>
      </c>
      <c r="L50" s="177">
        <v>3</v>
      </c>
    </row>
    <row r="51" spans="1:14" ht="109.15" customHeight="1" x14ac:dyDescent="0.35">
      <c r="A51" s="229" t="s">
        <v>454</v>
      </c>
      <c r="B51" s="175" t="s">
        <v>48</v>
      </c>
      <c r="C51" s="175">
        <v>3679</v>
      </c>
      <c r="D51" s="229" t="s">
        <v>454</v>
      </c>
      <c r="E51" s="183" t="s">
        <v>455</v>
      </c>
      <c r="F51" s="175" t="s">
        <v>593</v>
      </c>
      <c r="G51" s="213" t="s">
        <v>457</v>
      </c>
      <c r="H51" s="125">
        <v>45226</v>
      </c>
      <c r="I51" s="125">
        <v>45233</v>
      </c>
      <c r="J51" s="125">
        <v>45254</v>
      </c>
      <c r="K51" s="125">
        <v>45260</v>
      </c>
      <c r="L51" s="183">
        <v>4</v>
      </c>
    </row>
    <row r="52" spans="1:14" ht="78.650000000000006" customHeight="1" x14ac:dyDescent="0.35">
      <c r="A52" s="229" t="s">
        <v>594</v>
      </c>
      <c r="B52" s="175" t="s">
        <v>48</v>
      </c>
      <c r="C52" s="175">
        <v>3681</v>
      </c>
      <c r="D52" s="229" t="s">
        <v>594</v>
      </c>
      <c r="E52" s="183" t="s">
        <v>455</v>
      </c>
      <c r="F52" s="175" t="s">
        <v>595</v>
      </c>
      <c r="G52" s="213" t="s">
        <v>596</v>
      </c>
      <c r="H52" s="125">
        <v>45226</v>
      </c>
      <c r="I52" s="125">
        <v>45233</v>
      </c>
      <c r="J52" s="125">
        <v>45254</v>
      </c>
      <c r="K52" s="125">
        <v>45260</v>
      </c>
      <c r="L52" s="183">
        <v>10</v>
      </c>
    </row>
    <row r="53" spans="1:14" ht="102.65" customHeight="1" x14ac:dyDescent="0.35">
      <c r="A53" s="228" t="s">
        <v>597</v>
      </c>
      <c r="B53" s="179" t="s">
        <v>55</v>
      </c>
      <c r="C53" s="179">
        <v>3687</v>
      </c>
      <c r="D53" s="228" t="s">
        <v>597</v>
      </c>
      <c r="E53" s="177" t="s">
        <v>20</v>
      </c>
      <c r="F53" s="179" t="s">
        <v>17</v>
      </c>
      <c r="G53" s="208" t="s">
        <v>598</v>
      </c>
      <c r="H53" s="73">
        <v>45240</v>
      </c>
      <c r="I53" s="73">
        <v>45247</v>
      </c>
      <c r="J53" s="73">
        <v>45268</v>
      </c>
      <c r="K53" s="73">
        <v>45274</v>
      </c>
      <c r="L53" s="177">
        <v>3</v>
      </c>
      <c r="N53" s="170"/>
    </row>
    <row r="54" spans="1:14" ht="51.65" customHeight="1" x14ac:dyDescent="0.35">
      <c r="A54" s="229" t="s">
        <v>419</v>
      </c>
      <c r="B54" s="175" t="s">
        <v>31</v>
      </c>
      <c r="C54" s="175">
        <v>3700</v>
      </c>
      <c r="D54" s="229" t="s">
        <v>419</v>
      </c>
      <c r="E54" s="183" t="s">
        <v>20</v>
      </c>
      <c r="F54" s="183" t="s">
        <v>467</v>
      </c>
      <c r="G54" s="213" t="s">
        <v>468</v>
      </c>
      <c r="H54" s="125">
        <v>45268</v>
      </c>
      <c r="I54" s="125">
        <v>45275</v>
      </c>
      <c r="J54" s="125">
        <v>45296</v>
      </c>
      <c r="K54" s="125">
        <v>45302</v>
      </c>
      <c r="L54" s="183">
        <v>10</v>
      </c>
    </row>
    <row r="55" spans="1:14" ht="76.900000000000006" customHeight="1" x14ac:dyDescent="0.35">
      <c r="A55" s="229" t="s">
        <v>274</v>
      </c>
      <c r="B55" s="175" t="s">
        <v>55</v>
      </c>
      <c r="C55" s="175">
        <v>3686</v>
      </c>
      <c r="D55" s="229" t="s">
        <v>274</v>
      </c>
      <c r="E55" s="183" t="s">
        <v>20</v>
      </c>
      <c r="F55" s="175" t="s">
        <v>17</v>
      </c>
      <c r="G55" s="214" t="s">
        <v>599</v>
      </c>
      <c r="H55" s="125">
        <v>45268</v>
      </c>
      <c r="I55" s="125">
        <v>45275</v>
      </c>
      <c r="J55" s="125">
        <v>45296</v>
      </c>
      <c r="K55" s="125">
        <v>45302</v>
      </c>
      <c r="L55" s="183">
        <v>3</v>
      </c>
    </row>
    <row r="56" spans="1:14" ht="115.9" customHeight="1" x14ac:dyDescent="0.35">
      <c r="A56" s="228" t="s">
        <v>420</v>
      </c>
      <c r="B56" s="179" t="s">
        <v>106</v>
      </c>
      <c r="C56" s="179">
        <v>3695</v>
      </c>
      <c r="D56" s="228" t="s">
        <v>420</v>
      </c>
      <c r="E56" s="177" t="s">
        <v>16</v>
      </c>
      <c r="F56" s="179" t="s">
        <v>472</v>
      </c>
      <c r="G56" s="208" t="s">
        <v>473</v>
      </c>
      <c r="H56" s="73">
        <v>45296</v>
      </c>
      <c r="I56" s="73">
        <v>45303</v>
      </c>
      <c r="J56" s="73">
        <v>45324</v>
      </c>
      <c r="K56" s="73">
        <v>45330</v>
      </c>
      <c r="L56" s="177">
        <v>6</v>
      </c>
    </row>
    <row r="57" spans="1:14" ht="32.25" customHeight="1" x14ac:dyDescent="0.35">
      <c r="A57" s="229" t="s">
        <v>600</v>
      </c>
      <c r="B57" s="175" t="s">
        <v>55</v>
      </c>
      <c r="C57" s="175">
        <v>3678</v>
      </c>
      <c r="D57" s="229" t="s">
        <v>600</v>
      </c>
      <c r="E57" s="183" t="s">
        <v>368</v>
      </c>
      <c r="F57" s="175" t="s">
        <v>17</v>
      </c>
      <c r="G57" s="214" t="s">
        <v>601</v>
      </c>
      <c r="H57" s="125">
        <v>45303</v>
      </c>
      <c r="I57" s="125">
        <v>45310</v>
      </c>
      <c r="J57" s="125">
        <v>45331</v>
      </c>
      <c r="K57" s="125">
        <v>45337</v>
      </c>
      <c r="L57" s="183">
        <v>3</v>
      </c>
    </row>
    <row r="58" spans="1:14" ht="72.650000000000006" customHeight="1" x14ac:dyDescent="0.35">
      <c r="A58" s="235" t="s">
        <v>291</v>
      </c>
      <c r="B58" s="215" t="s">
        <v>14</v>
      </c>
      <c r="C58" s="216">
        <v>3693</v>
      </c>
      <c r="D58" s="235" t="s">
        <v>291</v>
      </c>
      <c r="E58" s="217" t="s">
        <v>16</v>
      </c>
      <c r="F58" s="217" t="s">
        <v>17</v>
      </c>
      <c r="G58" s="218" t="s">
        <v>602</v>
      </c>
      <c r="H58" s="169">
        <v>45317</v>
      </c>
      <c r="I58" s="169">
        <v>45324</v>
      </c>
      <c r="J58" s="169">
        <v>45345</v>
      </c>
      <c r="K58" s="169">
        <v>45351</v>
      </c>
      <c r="L58" s="219">
        <v>25</v>
      </c>
    </row>
    <row r="59" spans="1:14" ht="90.75" customHeight="1" x14ac:dyDescent="0.35">
      <c r="A59" s="235" t="s">
        <v>477</v>
      </c>
      <c r="B59" s="215" t="s">
        <v>390</v>
      </c>
      <c r="C59" s="215">
        <v>3683</v>
      </c>
      <c r="D59" s="235" t="s">
        <v>477</v>
      </c>
      <c r="E59" s="215" t="s">
        <v>16</v>
      </c>
      <c r="F59" s="219" t="s">
        <v>17</v>
      </c>
      <c r="G59" s="220" t="s">
        <v>603</v>
      </c>
      <c r="H59" s="169">
        <v>45317</v>
      </c>
      <c r="I59" s="169">
        <v>45324</v>
      </c>
      <c r="J59" s="169">
        <v>45345</v>
      </c>
      <c r="K59" s="169">
        <v>45351</v>
      </c>
      <c r="L59" s="219">
        <v>25</v>
      </c>
    </row>
    <row r="60" spans="1:14" ht="85.9" customHeight="1" x14ac:dyDescent="0.35">
      <c r="A60" s="235" t="s">
        <v>421</v>
      </c>
      <c r="B60" s="216" t="s">
        <v>475</v>
      </c>
      <c r="C60" s="215">
        <v>3688</v>
      </c>
      <c r="D60" s="235" t="s">
        <v>421</v>
      </c>
      <c r="E60" s="219" t="s">
        <v>124</v>
      </c>
      <c r="F60" s="219" t="s">
        <v>17</v>
      </c>
      <c r="G60" s="221" t="s">
        <v>604</v>
      </c>
      <c r="H60" s="169">
        <v>45317</v>
      </c>
      <c r="I60" s="169">
        <v>45324</v>
      </c>
      <c r="J60" s="169">
        <v>45345</v>
      </c>
      <c r="K60" s="169">
        <v>45351</v>
      </c>
      <c r="L60" s="219">
        <v>25</v>
      </c>
    </row>
    <row r="61" spans="1:14" ht="170.5" customHeight="1" x14ac:dyDescent="0.35">
      <c r="A61" s="228" t="s">
        <v>287</v>
      </c>
      <c r="B61" s="179" t="s">
        <v>55</v>
      </c>
      <c r="C61" s="179">
        <v>3680</v>
      </c>
      <c r="D61" s="228" t="s">
        <v>287</v>
      </c>
      <c r="E61" s="177" t="s">
        <v>368</v>
      </c>
      <c r="F61" s="179" t="s">
        <v>370</v>
      </c>
      <c r="G61" s="208" t="s">
        <v>605</v>
      </c>
      <c r="H61" s="73">
        <v>45324</v>
      </c>
      <c r="I61" s="73">
        <v>45331</v>
      </c>
      <c r="J61" s="73">
        <v>45352</v>
      </c>
      <c r="K61" s="73">
        <v>45358</v>
      </c>
      <c r="L61" s="177">
        <v>3</v>
      </c>
    </row>
    <row r="62" spans="1:14" ht="147.75" customHeight="1" x14ac:dyDescent="0.35">
      <c r="A62" s="213" t="s">
        <v>425</v>
      </c>
      <c r="B62" s="175" t="s">
        <v>106</v>
      </c>
      <c r="C62" s="175">
        <v>3697</v>
      </c>
      <c r="D62" s="213" t="s">
        <v>425</v>
      </c>
      <c r="E62" s="183" t="s">
        <v>16</v>
      </c>
      <c r="F62" s="175" t="s">
        <v>479</v>
      </c>
      <c r="G62" s="214" t="s">
        <v>480</v>
      </c>
      <c r="H62" s="125">
        <v>45331</v>
      </c>
      <c r="I62" s="125">
        <v>45338</v>
      </c>
      <c r="J62" s="125">
        <v>45359</v>
      </c>
      <c r="K62" s="125">
        <v>45365</v>
      </c>
      <c r="L62" s="183">
        <v>6</v>
      </c>
    </row>
    <row r="63" spans="1:14" ht="157.15" customHeight="1" x14ac:dyDescent="0.35">
      <c r="A63" s="228" t="s">
        <v>19</v>
      </c>
      <c r="B63" s="179" t="s">
        <v>14</v>
      </c>
      <c r="C63" s="179">
        <v>3694</v>
      </c>
      <c r="D63" s="228" t="s">
        <v>19</v>
      </c>
      <c r="E63" s="177" t="s">
        <v>20</v>
      </c>
      <c r="F63" s="177" t="s">
        <v>531</v>
      </c>
      <c r="G63" s="222" t="s">
        <v>446</v>
      </c>
      <c r="H63" s="73">
        <v>45338</v>
      </c>
      <c r="I63" s="73">
        <v>45345</v>
      </c>
      <c r="J63" s="73">
        <v>45366</v>
      </c>
      <c r="K63" s="73">
        <v>45372</v>
      </c>
      <c r="L63" s="177">
        <v>4</v>
      </c>
    </row>
    <row r="64" spans="1:14" ht="100.9" customHeight="1" x14ac:dyDescent="0.35">
      <c r="A64" s="229" t="s">
        <v>606</v>
      </c>
      <c r="B64" s="175" t="s">
        <v>38</v>
      </c>
      <c r="C64" s="175">
        <v>3685</v>
      </c>
      <c r="D64" s="229" t="s">
        <v>606</v>
      </c>
      <c r="E64" s="183" t="s">
        <v>607</v>
      </c>
      <c r="F64" s="183" t="s">
        <v>608</v>
      </c>
      <c r="G64" s="214" t="s">
        <v>609</v>
      </c>
      <c r="H64" s="125">
        <v>45345</v>
      </c>
      <c r="I64" s="125">
        <v>45352</v>
      </c>
      <c r="J64" s="125">
        <v>45373</v>
      </c>
      <c r="K64" s="125">
        <v>45379</v>
      </c>
      <c r="L64" s="183">
        <v>4</v>
      </c>
    </row>
  </sheetData>
  <autoFilter ref="A2:N64" xr:uid="{4CDD4275-58AF-4342-A8C4-AF7A9742E7C1}"/>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0D4D9-B849-4BA1-8947-3D50FD75B299}">
  <sheetPr filterMode="1">
    <pageSetUpPr fitToPage="1"/>
  </sheetPr>
  <dimension ref="A1:L47"/>
  <sheetViews>
    <sheetView zoomScale="70" zoomScaleNormal="70" workbookViewId="0">
      <pane xSplit="3" ySplit="2" topLeftCell="F4" activePane="bottomRight" state="frozen"/>
      <selection pane="topRight" activeCell="D1" sqref="D1"/>
      <selection pane="bottomLeft" activeCell="A3" sqref="A3"/>
      <selection pane="bottomRight" activeCell="F10" sqref="F10"/>
    </sheetView>
  </sheetViews>
  <sheetFormatPr defaultColWidth="8.7265625" defaultRowHeight="14.5" x14ac:dyDescent="0.35"/>
  <cols>
    <col min="1" max="1" width="16.54296875" customWidth="1"/>
    <col min="2" max="2" width="9.54296875" customWidth="1"/>
    <col min="3" max="3" width="16.26953125" style="111" customWidth="1"/>
    <col min="4" max="4" width="12.54296875" style="111" customWidth="1"/>
    <col min="5" max="5" width="18.54296875" style="111" customWidth="1"/>
    <col min="6" max="6" width="145" customWidth="1"/>
    <col min="7" max="11" width="12.54296875" style="56" customWidth="1"/>
    <col min="12" max="12" width="30.7265625" customWidth="1"/>
  </cols>
  <sheetData>
    <row r="1" spans="1:12" ht="26.5" thickBot="1" x14ac:dyDescent="0.65">
      <c r="A1" s="257" t="s">
        <v>610</v>
      </c>
      <c r="B1" s="258"/>
      <c r="C1" s="258"/>
      <c r="D1" s="258"/>
      <c r="E1" s="258"/>
      <c r="F1" s="258"/>
      <c r="G1" s="258"/>
      <c r="H1" s="258"/>
      <c r="I1" s="258"/>
      <c r="J1" s="258"/>
      <c r="K1" s="259"/>
    </row>
    <row r="2" spans="1:12" ht="36.75" customHeight="1" x14ac:dyDescent="0.35">
      <c r="A2" s="128" t="s">
        <v>0</v>
      </c>
      <c r="B2" s="129" t="s">
        <v>1</v>
      </c>
      <c r="C2" s="129" t="s">
        <v>2</v>
      </c>
      <c r="D2" s="129" t="s">
        <v>3</v>
      </c>
      <c r="E2" s="129" t="s">
        <v>4</v>
      </c>
      <c r="F2" s="139" t="s">
        <v>427</v>
      </c>
      <c r="G2" s="130" t="s">
        <v>6</v>
      </c>
      <c r="H2" s="130" t="s">
        <v>7</v>
      </c>
      <c r="I2" s="130" t="s">
        <v>8</v>
      </c>
      <c r="J2" s="131" t="s">
        <v>9</v>
      </c>
      <c r="K2" s="132" t="s">
        <v>11</v>
      </c>
      <c r="L2" s="247" t="s">
        <v>611</v>
      </c>
    </row>
    <row r="3" spans="1:12" ht="83.15" hidden="1" customHeight="1" x14ac:dyDescent="0.35">
      <c r="A3" s="89" t="s">
        <v>48</v>
      </c>
      <c r="B3" s="89">
        <v>3774</v>
      </c>
      <c r="C3" s="228" t="s">
        <v>484</v>
      </c>
      <c r="D3" s="89" t="s">
        <v>459</v>
      </c>
      <c r="E3" s="89" t="s">
        <v>460</v>
      </c>
      <c r="F3" s="89" t="s">
        <v>461</v>
      </c>
      <c r="G3" s="73">
        <v>45352</v>
      </c>
      <c r="H3" s="73">
        <v>45359</v>
      </c>
      <c r="I3" s="73">
        <v>45380</v>
      </c>
      <c r="J3" s="73">
        <v>45386</v>
      </c>
      <c r="K3" s="89">
        <v>4</v>
      </c>
      <c r="L3" s="240" t="s">
        <v>612</v>
      </c>
    </row>
    <row r="4" spans="1:12" ht="126" customHeight="1" x14ac:dyDescent="0.35">
      <c r="A4" s="133" t="s">
        <v>55</v>
      </c>
      <c r="B4" s="133">
        <v>3780</v>
      </c>
      <c r="C4" s="229" t="s">
        <v>613</v>
      </c>
      <c r="D4" s="133" t="s">
        <v>20</v>
      </c>
      <c r="E4" s="133" t="s">
        <v>17</v>
      </c>
      <c r="F4" s="141" t="s">
        <v>614</v>
      </c>
      <c r="G4" s="125">
        <v>45359</v>
      </c>
      <c r="H4" s="125">
        <v>45366</v>
      </c>
      <c r="I4" s="125">
        <v>45387</v>
      </c>
      <c r="J4" s="125">
        <v>45393</v>
      </c>
      <c r="K4" s="133" t="e">
        <v>#N/A</v>
      </c>
      <c r="L4" s="264" t="s">
        <v>615</v>
      </c>
    </row>
    <row r="5" spans="1:12" ht="83.15" hidden="1" customHeight="1" x14ac:dyDescent="0.35">
      <c r="A5" s="133" t="s">
        <v>31</v>
      </c>
      <c r="B5" s="133">
        <v>3775</v>
      </c>
      <c r="C5" s="229" t="s">
        <v>616</v>
      </c>
      <c r="D5" s="133" t="s">
        <v>20</v>
      </c>
      <c r="E5" s="133" t="s">
        <v>17</v>
      </c>
      <c r="F5" s="133" t="s">
        <v>239</v>
      </c>
      <c r="G5" s="125">
        <v>45359</v>
      </c>
      <c r="H5" s="125">
        <v>45366</v>
      </c>
      <c r="I5" s="125">
        <v>45387</v>
      </c>
      <c r="J5" s="125">
        <v>45393</v>
      </c>
      <c r="K5" s="133">
        <v>5</v>
      </c>
      <c r="L5" s="264"/>
    </row>
    <row r="6" spans="1:12" ht="95.25" hidden="1" customHeight="1" x14ac:dyDescent="0.35">
      <c r="A6" s="89" t="s">
        <v>38</v>
      </c>
      <c r="B6" s="89">
        <v>3776</v>
      </c>
      <c r="C6" s="228" t="s">
        <v>617</v>
      </c>
      <c r="D6" s="89" t="s">
        <v>618</v>
      </c>
      <c r="E6" s="89" t="s">
        <v>619</v>
      </c>
      <c r="F6" s="89" t="s">
        <v>620</v>
      </c>
      <c r="G6" s="73">
        <v>45366</v>
      </c>
      <c r="H6" s="73">
        <v>45373</v>
      </c>
      <c r="I6" s="73">
        <v>45394</v>
      </c>
      <c r="J6" s="73">
        <v>45400</v>
      </c>
      <c r="K6" s="89">
        <v>10</v>
      </c>
      <c r="L6" s="240" t="s">
        <v>612</v>
      </c>
    </row>
    <row r="7" spans="1:12" ht="94.15" hidden="1" customHeight="1" x14ac:dyDescent="0.35">
      <c r="A7" s="133" t="s">
        <v>48</v>
      </c>
      <c r="B7" s="133">
        <v>3777</v>
      </c>
      <c r="C7" s="229" t="s">
        <v>621</v>
      </c>
      <c r="D7" s="126" t="s">
        <v>163</v>
      </c>
      <c r="E7" s="133" t="s">
        <v>622</v>
      </c>
      <c r="F7" s="133" t="s">
        <v>623</v>
      </c>
      <c r="G7" s="125">
        <v>45373</v>
      </c>
      <c r="H7" s="105">
        <v>45379</v>
      </c>
      <c r="I7" s="125">
        <v>45401</v>
      </c>
      <c r="J7" s="125">
        <v>45407</v>
      </c>
      <c r="K7" s="133">
        <v>4</v>
      </c>
      <c r="L7" s="264" t="s">
        <v>615</v>
      </c>
    </row>
    <row r="8" spans="1:12" ht="105.75" hidden="1" customHeight="1" x14ac:dyDescent="0.35">
      <c r="A8" s="133" t="s">
        <v>55</v>
      </c>
      <c r="B8" s="133">
        <v>3815</v>
      </c>
      <c r="C8" s="229" t="s">
        <v>624</v>
      </c>
      <c r="D8" s="133" t="s">
        <v>368</v>
      </c>
      <c r="E8" s="133" t="s">
        <v>17</v>
      </c>
      <c r="F8" s="141" t="s">
        <v>625</v>
      </c>
      <c r="G8" s="125">
        <v>45373</v>
      </c>
      <c r="H8" s="105">
        <v>45379</v>
      </c>
      <c r="I8" s="125">
        <v>45401</v>
      </c>
      <c r="J8" s="125">
        <v>45407</v>
      </c>
      <c r="K8" s="246" t="s">
        <v>626</v>
      </c>
      <c r="L8" s="264"/>
    </row>
    <row r="9" spans="1:12" ht="215.25" hidden="1" customHeight="1" x14ac:dyDescent="0.35">
      <c r="A9" s="89" t="s">
        <v>23</v>
      </c>
      <c r="B9" s="89">
        <v>3806</v>
      </c>
      <c r="C9" s="228" t="s">
        <v>502</v>
      </c>
      <c r="D9" s="89" t="s">
        <v>16</v>
      </c>
      <c r="E9" s="89" t="s">
        <v>627</v>
      </c>
      <c r="F9" s="89" t="s">
        <v>628</v>
      </c>
      <c r="G9" s="73">
        <v>45387</v>
      </c>
      <c r="H9" s="73">
        <v>45394</v>
      </c>
      <c r="I9" s="73">
        <v>45415</v>
      </c>
      <c r="J9" s="73">
        <v>45421</v>
      </c>
      <c r="K9" s="89">
        <v>4</v>
      </c>
      <c r="L9" s="240" t="s">
        <v>612</v>
      </c>
    </row>
    <row r="10" spans="1:12" ht="87.75" customHeight="1" x14ac:dyDescent="0.35">
      <c r="A10" s="133" t="s">
        <v>55</v>
      </c>
      <c r="B10" s="133">
        <v>3781</v>
      </c>
      <c r="C10" s="229" t="s">
        <v>217</v>
      </c>
      <c r="D10" s="133" t="s">
        <v>629</v>
      </c>
      <c r="E10" s="133" t="s">
        <v>370</v>
      </c>
      <c r="F10" s="141" t="s">
        <v>630</v>
      </c>
      <c r="G10" s="125">
        <v>45394</v>
      </c>
      <c r="H10" s="125">
        <v>45401</v>
      </c>
      <c r="I10" s="125">
        <v>45422</v>
      </c>
      <c r="J10" s="125">
        <v>45428</v>
      </c>
      <c r="K10" s="133">
        <v>3</v>
      </c>
      <c r="L10" s="264" t="s">
        <v>612</v>
      </c>
    </row>
    <row r="11" spans="1:12" ht="125.25" hidden="1" customHeight="1" x14ac:dyDescent="0.35">
      <c r="A11" s="133" t="s">
        <v>55</v>
      </c>
      <c r="B11" s="133">
        <v>3817</v>
      </c>
      <c r="C11" s="229" t="s">
        <v>218</v>
      </c>
      <c r="D11" s="133" t="s">
        <v>629</v>
      </c>
      <c r="E11" s="133" t="s">
        <v>17</v>
      </c>
      <c r="F11" s="141" t="s">
        <v>631</v>
      </c>
      <c r="G11" s="125">
        <v>45394</v>
      </c>
      <c r="H11" s="125">
        <v>45401</v>
      </c>
      <c r="I11" s="125">
        <v>45422</v>
      </c>
      <c r="J11" s="125">
        <v>45428</v>
      </c>
      <c r="K11" s="133">
        <v>3</v>
      </c>
      <c r="L11" s="264"/>
    </row>
    <row r="12" spans="1:12" ht="74.25" hidden="1" customHeight="1" x14ac:dyDescent="0.35">
      <c r="A12" s="89" t="s">
        <v>38</v>
      </c>
      <c r="B12" s="89">
        <v>3778</v>
      </c>
      <c r="C12" s="228" t="s">
        <v>632</v>
      </c>
      <c r="D12" s="89" t="s">
        <v>114</v>
      </c>
      <c r="E12" s="89" t="s">
        <v>633</v>
      </c>
      <c r="F12" s="89" t="s">
        <v>634</v>
      </c>
      <c r="G12" s="73">
        <v>45394</v>
      </c>
      <c r="H12" s="73">
        <v>45401</v>
      </c>
      <c r="I12" s="73">
        <v>45429</v>
      </c>
      <c r="J12" s="73">
        <v>45435</v>
      </c>
      <c r="K12" s="89">
        <v>4</v>
      </c>
      <c r="L12" s="240" t="s">
        <v>612</v>
      </c>
    </row>
    <row r="13" spans="1:12" ht="133.9" hidden="1" customHeight="1" x14ac:dyDescent="0.35">
      <c r="A13" s="133" t="s">
        <v>23</v>
      </c>
      <c r="B13" s="133">
        <v>3807</v>
      </c>
      <c r="C13" s="229" t="s">
        <v>514</v>
      </c>
      <c r="D13" s="133" t="s">
        <v>16</v>
      </c>
      <c r="E13" s="133" t="s">
        <v>635</v>
      </c>
      <c r="F13" s="133" t="s">
        <v>636</v>
      </c>
      <c r="G13" s="125">
        <v>45408</v>
      </c>
      <c r="H13" s="125">
        <v>45415</v>
      </c>
      <c r="I13" s="125">
        <v>45436</v>
      </c>
      <c r="J13" s="125">
        <v>45442</v>
      </c>
      <c r="K13" s="133">
        <v>4</v>
      </c>
      <c r="L13" s="261" t="s">
        <v>615</v>
      </c>
    </row>
    <row r="14" spans="1:12" ht="108" customHeight="1" x14ac:dyDescent="0.35">
      <c r="A14" s="133" t="s">
        <v>55</v>
      </c>
      <c r="B14" s="133">
        <v>3783</v>
      </c>
      <c r="C14" s="229" t="s">
        <v>228</v>
      </c>
      <c r="D14" s="133" t="s">
        <v>629</v>
      </c>
      <c r="E14" s="133" t="s">
        <v>370</v>
      </c>
      <c r="F14" s="141" t="s">
        <v>637</v>
      </c>
      <c r="G14" s="125">
        <v>45408</v>
      </c>
      <c r="H14" s="125">
        <v>45415</v>
      </c>
      <c r="I14" s="125">
        <v>45436</v>
      </c>
      <c r="J14" s="125">
        <v>45442</v>
      </c>
      <c r="K14" s="133">
        <v>3</v>
      </c>
      <c r="L14" s="263"/>
    </row>
    <row r="15" spans="1:12" ht="58.75" hidden="1" customHeight="1" x14ac:dyDescent="0.35">
      <c r="A15" s="89" t="s">
        <v>48</v>
      </c>
      <c r="B15" s="89">
        <v>3779</v>
      </c>
      <c r="C15" s="228" t="s">
        <v>638</v>
      </c>
      <c r="D15" s="89" t="s">
        <v>639</v>
      </c>
      <c r="E15" s="89" t="s">
        <v>640</v>
      </c>
      <c r="F15" s="89" t="s">
        <v>461</v>
      </c>
      <c r="G15" s="73">
        <v>45415</v>
      </c>
      <c r="H15" s="73">
        <v>45422</v>
      </c>
      <c r="I15" s="73">
        <v>45443</v>
      </c>
      <c r="J15" s="73">
        <v>45449</v>
      </c>
      <c r="K15" s="89">
        <v>4</v>
      </c>
      <c r="L15" s="261" t="s">
        <v>612</v>
      </c>
    </row>
    <row r="16" spans="1:12" ht="58" hidden="1" x14ac:dyDescent="0.35">
      <c r="A16" s="89" t="s">
        <v>106</v>
      </c>
      <c r="B16" s="89">
        <v>3801</v>
      </c>
      <c r="C16" s="228" t="s">
        <v>641</v>
      </c>
      <c r="D16" s="89" t="s">
        <v>16</v>
      </c>
      <c r="E16" s="179" t="s">
        <v>472</v>
      </c>
      <c r="F16" s="89" t="s">
        <v>642</v>
      </c>
      <c r="G16" s="73">
        <v>45415</v>
      </c>
      <c r="H16" s="73">
        <v>45422</v>
      </c>
      <c r="I16" s="73">
        <v>45443</v>
      </c>
      <c r="J16" s="73">
        <v>45449</v>
      </c>
      <c r="K16" s="89">
        <v>6</v>
      </c>
      <c r="L16" s="263"/>
    </row>
    <row r="17" spans="1:12" ht="58" hidden="1" x14ac:dyDescent="0.35">
      <c r="A17" s="133" t="s">
        <v>38</v>
      </c>
      <c r="B17" s="133">
        <v>3782</v>
      </c>
      <c r="C17" s="229" t="s">
        <v>643</v>
      </c>
      <c r="D17" s="133" t="s">
        <v>114</v>
      </c>
      <c r="E17" s="133" t="s">
        <v>644</v>
      </c>
      <c r="F17" s="133" t="s">
        <v>645</v>
      </c>
      <c r="G17" s="125">
        <v>45422</v>
      </c>
      <c r="H17" s="125">
        <v>45429</v>
      </c>
      <c r="I17" s="125">
        <v>45450</v>
      </c>
      <c r="J17" s="125">
        <v>45456</v>
      </c>
      <c r="K17" s="133">
        <v>5</v>
      </c>
      <c r="L17" s="240" t="s">
        <v>612</v>
      </c>
    </row>
    <row r="18" spans="1:12" ht="62.9" hidden="1" customHeight="1" x14ac:dyDescent="0.35">
      <c r="A18" s="89" t="s">
        <v>38</v>
      </c>
      <c r="B18" s="89">
        <v>3784</v>
      </c>
      <c r="C18" s="228" t="s">
        <v>646</v>
      </c>
      <c r="D18" s="89" t="s">
        <v>91</v>
      </c>
      <c r="E18" s="89" t="s">
        <v>647</v>
      </c>
      <c r="F18" s="89" t="s">
        <v>648</v>
      </c>
      <c r="G18" s="73">
        <v>45429</v>
      </c>
      <c r="H18" s="73">
        <v>45436</v>
      </c>
      <c r="I18" s="73">
        <v>45457</v>
      </c>
      <c r="J18" s="73">
        <v>45463</v>
      </c>
      <c r="K18" s="241" t="s">
        <v>626</v>
      </c>
      <c r="L18" s="240" t="s">
        <v>612</v>
      </c>
    </row>
    <row r="19" spans="1:12" ht="62.9" customHeight="1" x14ac:dyDescent="0.35">
      <c r="A19" s="133" t="s">
        <v>55</v>
      </c>
      <c r="B19" s="133">
        <v>3785</v>
      </c>
      <c r="C19" s="229" t="s">
        <v>649</v>
      </c>
      <c r="D19" s="133" t="s">
        <v>20</v>
      </c>
      <c r="E19" s="133" t="s">
        <v>629</v>
      </c>
      <c r="F19" s="141" t="s">
        <v>650</v>
      </c>
      <c r="G19" s="125">
        <v>45436</v>
      </c>
      <c r="H19" s="125">
        <v>45443</v>
      </c>
      <c r="I19" s="125">
        <v>45464</v>
      </c>
      <c r="J19" s="125">
        <v>45470</v>
      </c>
      <c r="K19" s="246" t="s">
        <v>626</v>
      </c>
      <c r="L19" s="240" t="s">
        <v>612</v>
      </c>
    </row>
    <row r="20" spans="1:12" ht="58" hidden="1" x14ac:dyDescent="0.35">
      <c r="A20" s="89" t="s">
        <v>31</v>
      </c>
      <c r="B20" s="89">
        <v>3787</v>
      </c>
      <c r="C20" s="205" t="s">
        <v>651</v>
      </c>
      <c r="D20" s="89" t="s">
        <v>20</v>
      </c>
      <c r="E20" s="89" t="s">
        <v>17</v>
      </c>
      <c r="F20" s="89" t="s">
        <v>239</v>
      </c>
      <c r="G20" s="73">
        <v>45443</v>
      </c>
      <c r="H20" s="73">
        <v>45450</v>
      </c>
      <c r="I20" s="73">
        <v>45471</v>
      </c>
      <c r="J20" s="73">
        <v>45477</v>
      </c>
      <c r="K20" s="89">
        <v>5</v>
      </c>
      <c r="L20" s="240" t="s">
        <v>612</v>
      </c>
    </row>
    <row r="21" spans="1:12" ht="145" hidden="1" x14ac:dyDescent="0.35">
      <c r="A21" s="133" t="s">
        <v>23</v>
      </c>
      <c r="B21" s="133">
        <v>3808</v>
      </c>
      <c r="C21" s="229" t="s">
        <v>81</v>
      </c>
      <c r="D21" s="133" t="s">
        <v>16</v>
      </c>
      <c r="E21" s="133" t="s">
        <v>652</v>
      </c>
      <c r="F21" s="133" t="s">
        <v>653</v>
      </c>
      <c r="G21" s="125">
        <v>45450</v>
      </c>
      <c r="H21" s="125">
        <v>45457</v>
      </c>
      <c r="I21" s="125">
        <v>45478</v>
      </c>
      <c r="J21" s="125">
        <v>45484</v>
      </c>
      <c r="K21" s="133">
        <v>4</v>
      </c>
      <c r="L21" s="264" t="s">
        <v>615</v>
      </c>
    </row>
    <row r="22" spans="1:12" ht="101.5" hidden="1" x14ac:dyDescent="0.35">
      <c r="A22" s="133" t="s">
        <v>23</v>
      </c>
      <c r="B22" s="133">
        <v>3809</v>
      </c>
      <c r="C22" s="229" t="s">
        <v>422</v>
      </c>
      <c r="D22" s="133" t="s">
        <v>124</v>
      </c>
      <c r="E22" s="133" t="s">
        <v>652</v>
      </c>
      <c r="F22" s="133" t="s">
        <v>654</v>
      </c>
      <c r="G22" s="125">
        <v>45450</v>
      </c>
      <c r="H22" s="125">
        <v>45457</v>
      </c>
      <c r="I22" s="125">
        <v>45478</v>
      </c>
      <c r="J22" s="125">
        <v>45484</v>
      </c>
      <c r="K22" s="133">
        <v>4</v>
      </c>
      <c r="L22" s="264"/>
    </row>
    <row r="23" spans="1:12" ht="116" hidden="1" x14ac:dyDescent="0.35">
      <c r="A23" s="133" t="s">
        <v>14</v>
      </c>
      <c r="B23" s="133">
        <v>3802</v>
      </c>
      <c r="C23" s="229" t="s">
        <v>19</v>
      </c>
      <c r="D23" s="133" t="s">
        <v>20</v>
      </c>
      <c r="E23" s="133" t="s">
        <v>627</v>
      </c>
      <c r="F23" s="133" t="s">
        <v>655</v>
      </c>
      <c r="G23" s="125">
        <v>45450</v>
      </c>
      <c r="H23" s="125">
        <v>45457</v>
      </c>
      <c r="I23" s="125">
        <v>45478</v>
      </c>
      <c r="J23" s="125">
        <v>45484</v>
      </c>
      <c r="K23" s="133">
        <v>4</v>
      </c>
      <c r="L23" s="264"/>
    </row>
    <row r="24" spans="1:12" ht="173.5" hidden="1" customHeight="1" x14ac:dyDescent="0.35">
      <c r="A24" s="89" t="s">
        <v>656</v>
      </c>
      <c r="B24" s="89">
        <v>3811</v>
      </c>
      <c r="C24" s="228" t="s">
        <v>657</v>
      </c>
      <c r="D24" s="89" t="s">
        <v>392</v>
      </c>
      <c r="E24" s="89" t="s">
        <v>17</v>
      </c>
      <c r="F24" s="89" t="s">
        <v>658</v>
      </c>
      <c r="G24" s="73">
        <v>45457</v>
      </c>
      <c r="H24" s="73">
        <v>45464</v>
      </c>
      <c r="I24" s="73">
        <v>45485</v>
      </c>
      <c r="J24" s="73" t="s">
        <v>659</v>
      </c>
      <c r="K24" s="89">
        <v>15</v>
      </c>
      <c r="L24" s="260" t="s">
        <v>660</v>
      </c>
    </row>
    <row r="25" spans="1:12" s="243" customFormat="1" ht="310.75" hidden="1" customHeight="1" x14ac:dyDescent="0.35">
      <c r="A25" s="96" t="s">
        <v>656</v>
      </c>
      <c r="B25" s="96">
        <v>3812</v>
      </c>
      <c r="C25" s="245" t="s">
        <v>661</v>
      </c>
      <c r="D25" s="96" t="s">
        <v>16</v>
      </c>
      <c r="E25" s="96" t="s">
        <v>17</v>
      </c>
      <c r="F25" s="96" t="s">
        <v>662</v>
      </c>
      <c r="G25" s="244">
        <v>45457</v>
      </c>
      <c r="H25" s="244">
        <v>45464</v>
      </c>
      <c r="I25" s="244">
        <v>45485</v>
      </c>
      <c r="J25" s="73" t="s">
        <v>659</v>
      </c>
      <c r="K25" s="96">
        <v>20</v>
      </c>
      <c r="L25" s="260"/>
    </row>
    <row r="26" spans="1:12" ht="41.25" hidden="1" customHeight="1" x14ac:dyDescent="0.35">
      <c r="A26" s="89" t="s">
        <v>656</v>
      </c>
      <c r="B26" s="89">
        <v>3813</v>
      </c>
      <c r="C26" s="228" t="s">
        <v>123</v>
      </c>
      <c r="D26" s="89" t="s">
        <v>16</v>
      </c>
      <c r="E26" s="89" t="s">
        <v>17</v>
      </c>
      <c r="F26" s="89" t="s">
        <v>663</v>
      </c>
      <c r="G26" s="73">
        <v>45457</v>
      </c>
      <c r="H26" s="73">
        <v>45464</v>
      </c>
      <c r="I26" s="73">
        <v>45485</v>
      </c>
      <c r="J26" s="73" t="s">
        <v>659</v>
      </c>
      <c r="K26" s="89">
        <v>15</v>
      </c>
      <c r="L26" s="260"/>
    </row>
    <row r="27" spans="1:12" ht="87" hidden="1" customHeight="1" x14ac:dyDescent="0.35">
      <c r="A27" s="175" t="s">
        <v>31</v>
      </c>
      <c r="B27" s="133">
        <v>3789</v>
      </c>
      <c r="C27" s="213" t="s">
        <v>542</v>
      </c>
      <c r="D27" s="183" t="s">
        <v>20</v>
      </c>
      <c r="E27" s="133" t="s">
        <v>17</v>
      </c>
      <c r="F27" s="133" t="s">
        <v>664</v>
      </c>
      <c r="G27" s="125">
        <v>45464</v>
      </c>
      <c r="H27" s="125">
        <v>45471</v>
      </c>
      <c r="I27" s="125">
        <v>45492</v>
      </c>
      <c r="J27" s="125">
        <v>45498</v>
      </c>
      <c r="K27" s="133">
        <v>10</v>
      </c>
      <c r="L27" s="261" t="s">
        <v>612</v>
      </c>
    </row>
    <row r="28" spans="1:12" ht="103.75" hidden="1" customHeight="1" x14ac:dyDescent="0.35">
      <c r="A28" s="175" t="s">
        <v>38</v>
      </c>
      <c r="B28" s="133">
        <v>3790</v>
      </c>
      <c r="C28" s="213" t="s">
        <v>542</v>
      </c>
      <c r="D28" s="183" t="s">
        <v>395</v>
      </c>
      <c r="E28" s="133" t="s">
        <v>17</v>
      </c>
      <c r="F28" s="133" t="s">
        <v>665</v>
      </c>
      <c r="G28" s="125">
        <v>45464</v>
      </c>
      <c r="H28" s="125">
        <v>45471</v>
      </c>
      <c r="I28" s="125">
        <v>45492</v>
      </c>
      <c r="J28" s="125">
        <v>45498</v>
      </c>
      <c r="K28" s="133">
        <v>10</v>
      </c>
      <c r="L28" s="262"/>
    </row>
    <row r="29" spans="1:12" ht="98.25" hidden="1" customHeight="1" x14ac:dyDescent="0.35">
      <c r="A29" s="175" t="s">
        <v>48</v>
      </c>
      <c r="B29" s="133">
        <v>3791</v>
      </c>
      <c r="C29" s="213" t="s">
        <v>542</v>
      </c>
      <c r="D29" s="183" t="s">
        <v>394</v>
      </c>
      <c r="E29" s="133" t="s">
        <v>17</v>
      </c>
      <c r="F29" s="133" t="s">
        <v>666</v>
      </c>
      <c r="G29" s="125">
        <v>45464</v>
      </c>
      <c r="H29" s="125">
        <v>45471</v>
      </c>
      <c r="I29" s="125">
        <v>45492</v>
      </c>
      <c r="J29" s="125">
        <v>45498</v>
      </c>
      <c r="K29" s="133">
        <v>10</v>
      </c>
      <c r="L29" s="263"/>
    </row>
    <row r="30" spans="1:12" ht="114.75" hidden="1" customHeight="1" x14ac:dyDescent="0.35">
      <c r="A30" s="89" t="s">
        <v>561</v>
      </c>
      <c r="B30" s="89">
        <v>3792</v>
      </c>
      <c r="C30" s="205" t="s">
        <v>560</v>
      </c>
      <c r="D30" s="89" t="s">
        <v>16</v>
      </c>
      <c r="E30" s="89" t="s">
        <v>667</v>
      </c>
      <c r="F30" s="89" t="s">
        <v>668</v>
      </c>
      <c r="G30" s="73">
        <v>45471</v>
      </c>
      <c r="H30" s="73">
        <v>45478</v>
      </c>
      <c r="I30" s="73">
        <v>45499</v>
      </c>
      <c r="J30" s="73">
        <v>45505</v>
      </c>
      <c r="K30" s="89">
        <v>0</v>
      </c>
      <c r="L30" s="240" t="s">
        <v>612</v>
      </c>
    </row>
    <row r="31" spans="1:12" ht="99" hidden="1" customHeight="1" x14ac:dyDescent="0.35">
      <c r="A31" s="133" t="s">
        <v>48</v>
      </c>
      <c r="B31" s="133">
        <v>3793</v>
      </c>
      <c r="C31" s="229" t="s">
        <v>549</v>
      </c>
      <c r="D31" s="133" t="s">
        <v>551</v>
      </c>
      <c r="E31" s="133" t="s">
        <v>552</v>
      </c>
      <c r="F31" s="133" t="s">
        <v>553</v>
      </c>
      <c r="G31" s="125">
        <v>45478</v>
      </c>
      <c r="H31" s="125">
        <v>45485</v>
      </c>
      <c r="I31" s="125">
        <v>45506</v>
      </c>
      <c r="J31" s="125">
        <v>45512</v>
      </c>
      <c r="K31" s="133">
        <v>4</v>
      </c>
      <c r="L31" s="240" t="s">
        <v>612</v>
      </c>
    </row>
    <row r="32" spans="1:12" ht="127.5" hidden="1" customHeight="1" x14ac:dyDescent="0.35">
      <c r="A32" s="89" t="s">
        <v>55</v>
      </c>
      <c r="B32" s="89">
        <v>3788</v>
      </c>
      <c r="C32" s="228" t="s">
        <v>669</v>
      </c>
      <c r="D32" s="89" t="s">
        <v>368</v>
      </c>
      <c r="E32" s="89" t="s">
        <v>17</v>
      </c>
      <c r="F32" s="140" t="s">
        <v>670</v>
      </c>
      <c r="G32" s="73">
        <v>45485</v>
      </c>
      <c r="H32" s="73">
        <v>45492</v>
      </c>
      <c r="I32" s="73">
        <v>45513</v>
      </c>
      <c r="J32" s="73">
        <v>45519</v>
      </c>
      <c r="K32" s="241" t="s">
        <v>626</v>
      </c>
      <c r="L32" s="261" t="s">
        <v>615</v>
      </c>
    </row>
    <row r="33" spans="1:12" ht="101.5" hidden="1" x14ac:dyDescent="0.35">
      <c r="A33" s="89" t="s">
        <v>106</v>
      </c>
      <c r="B33" s="89">
        <v>3803</v>
      </c>
      <c r="C33" s="228" t="s">
        <v>576</v>
      </c>
      <c r="D33" s="89" t="s">
        <v>16</v>
      </c>
      <c r="E33" s="89" t="s">
        <v>577</v>
      </c>
      <c r="F33" s="89" t="s">
        <v>578</v>
      </c>
      <c r="G33" s="73">
        <v>45485</v>
      </c>
      <c r="H33" s="73">
        <v>45492</v>
      </c>
      <c r="I33" s="73">
        <v>45513</v>
      </c>
      <c r="J33" s="73">
        <v>45519</v>
      </c>
      <c r="K33" s="89">
        <v>6</v>
      </c>
      <c r="L33" s="263"/>
    </row>
    <row r="34" spans="1:12" ht="62.9" hidden="1" customHeight="1" x14ac:dyDescent="0.35">
      <c r="A34" s="133" t="s">
        <v>55</v>
      </c>
      <c r="B34" s="133">
        <v>3816</v>
      </c>
      <c r="C34" s="229" t="s">
        <v>151</v>
      </c>
      <c r="D34" s="133" t="s">
        <v>16</v>
      </c>
      <c r="E34" s="133" t="s">
        <v>370</v>
      </c>
      <c r="F34" s="141" t="s">
        <v>671</v>
      </c>
      <c r="G34" s="125">
        <v>45492</v>
      </c>
      <c r="H34" s="125">
        <v>45499</v>
      </c>
      <c r="I34" s="125">
        <v>45520</v>
      </c>
      <c r="J34" s="125">
        <v>45526</v>
      </c>
      <c r="K34" s="133">
        <v>3</v>
      </c>
      <c r="L34" s="240" t="s">
        <v>612</v>
      </c>
    </row>
    <row r="35" spans="1:12" ht="130.9" hidden="1" customHeight="1" x14ac:dyDescent="0.35">
      <c r="A35" s="89" t="s">
        <v>23</v>
      </c>
      <c r="B35" s="89">
        <v>3810</v>
      </c>
      <c r="C35" s="228" t="s">
        <v>672</v>
      </c>
      <c r="D35" s="89" t="s">
        <v>557</v>
      </c>
      <c r="E35" s="89" t="s">
        <v>673</v>
      </c>
      <c r="F35" s="242" t="s">
        <v>674</v>
      </c>
      <c r="G35" s="73">
        <v>45506</v>
      </c>
      <c r="H35" s="73">
        <v>45513</v>
      </c>
      <c r="I35" s="73">
        <v>45534</v>
      </c>
      <c r="J35" s="73">
        <v>45540</v>
      </c>
      <c r="K35" s="89">
        <v>4</v>
      </c>
      <c r="L35" s="264" t="s">
        <v>615</v>
      </c>
    </row>
    <row r="36" spans="1:12" ht="120" customHeight="1" x14ac:dyDescent="0.35">
      <c r="A36" s="89" t="s">
        <v>55</v>
      </c>
      <c r="B36" s="89">
        <v>3786</v>
      </c>
      <c r="C36" s="228" t="s">
        <v>675</v>
      </c>
      <c r="D36" s="89" t="s">
        <v>20</v>
      </c>
      <c r="E36" s="89" t="s">
        <v>17</v>
      </c>
      <c r="F36" s="140" t="s">
        <v>676</v>
      </c>
      <c r="G36" s="73">
        <v>45506</v>
      </c>
      <c r="H36" s="73">
        <v>45513</v>
      </c>
      <c r="I36" s="73">
        <v>45534</v>
      </c>
      <c r="J36" s="73">
        <v>45540</v>
      </c>
      <c r="K36" s="241" t="s">
        <v>626</v>
      </c>
      <c r="L36" s="264"/>
    </row>
    <row r="37" spans="1:12" ht="86.25" hidden="1" customHeight="1" x14ac:dyDescent="0.35">
      <c r="A37" s="133" t="s">
        <v>14</v>
      </c>
      <c r="B37" s="133">
        <v>3804</v>
      </c>
      <c r="C37" s="229" t="s">
        <v>570</v>
      </c>
      <c r="D37" s="133" t="s">
        <v>571</v>
      </c>
      <c r="E37" s="133" t="s">
        <v>677</v>
      </c>
      <c r="F37" s="133" t="s">
        <v>678</v>
      </c>
      <c r="G37" s="125">
        <v>45513</v>
      </c>
      <c r="H37" s="125">
        <v>45520</v>
      </c>
      <c r="I37" s="125">
        <v>45541</v>
      </c>
      <c r="J37" s="125">
        <v>45547</v>
      </c>
      <c r="K37" s="133">
        <v>4</v>
      </c>
      <c r="L37" s="240" t="s">
        <v>612</v>
      </c>
    </row>
    <row r="38" spans="1:12" ht="77.150000000000006" hidden="1" customHeight="1" x14ac:dyDescent="0.35">
      <c r="A38" s="89" t="s">
        <v>31</v>
      </c>
      <c r="B38" s="89">
        <v>3794</v>
      </c>
      <c r="C38" s="228" t="s">
        <v>146</v>
      </c>
      <c r="D38" s="89" t="s">
        <v>20</v>
      </c>
      <c r="E38" s="89" t="s">
        <v>574</v>
      </c>
      <c r="F38" s="89" t="s">
        <v>679</v>
      </c>
      <c r="G38" s="73">
        <v>45520</v>
      </c>
      <c r="H38" s="73">
        <v>45527</v>
      </c>
      <c r="I38" s="73">
        <v>45548</v>
      </c>
      <c r="J38" s="73">
        <v>45554</v>
      </c>
      <c r="K38" s="89">
        <v>10</v>
      </c>
      <c r="L38" s="264" t="s">
        <v>615</v>
      </c>
    </row>
    <row r="39" spans="1:12" ht="62.9" hidden="1" customHeight="1" x14ac:dyDescent="0.35">
      <c r="A39" s="89" t="s">
        <v>38</v>
      </c>
      <c r="B39" s="89">
        <v>3795</v>
      </c>
      <c r="C39" s="228" t="s">
        <v>565</v>
      </c>
      <c r="D39" s="89" t="s">
        <v>73</v>
      </c>
      <c r="E39" s="89" t="s">
        <v>680</v>
      </c>
      <c r="F39" s="89" t="s">
        <v>567</v>
      </c>
      <c r="G39" s="73">
        <v>45520</v>
      </c>
      <c r="H39" s="73">
        <v>45527</v>
      </c>
      <c r="I39" s="73">
        <v>45548</v>
      </c>
      <c r="J39" s="73">
        <v>45554</v>
      </c>
      <c r="K39" s="89">
        <v>10</v>
      </c>
      <c r="L39" s="264"/>
    </row>
    <row r="40" spans="1:12" ht="62.9" hidden="1" customHeight="1" x14ac:dyDescent="0.35">
      <c r="A40" s="133" t="s">
        <v>38</v>
      </c>
      <c r="B40" s="133">
        <v>3796</v>
      </c>
      <c r="C40" s="229" t="s">
        <v>681</v>
      </c>
      <c r="D40" s="133" t="s">
        <v>114</v>
      </c>
      <c r="E40" s="133" t="s">
        <v>682</v>
      </c>
      <c r="F40" s="133" t="s">
        <v>683</v>
      </c>
      <c r="G40" s="125">
        <v>45527</v>
      </c>
      <c r="H40" s="125">
        <v>45534</v>
      </c>
      <c r="I40" s="125">
        <v>45555</v>
      </c>
      <c r="J40" s="125">
        <v>45561</v>
      </c>
      <c r="K40" s="133">
        <v>5</v>
      </c>
      <c r="L40" s="240" t="s">
        <v>612</v>
      </c>
    </row>
    <row r="41" spans="1:12" ht="104.25" hidden="1" customHeight="1" x14ac:dyDescent="0.35">
      <c r="A41" s="89" t="s">
        <v>48</v>
      </c>
      <c r="B41" s="89">
        <v>3797</v>
      </c>
      <c r="C41" s="228" t="s">
        <v>454</v>
      </c>
      <c r="D41" s="89" t="s">
        <v>455</v>
      </c>
      <c r="E41" s="89" t="s">
        <v>684</v>
      </c>
      <c r="F41" s="89" t="s">
        <v>457</v>
      </c>
      <c r="G41" s="73">
        <v>45534</v>
      </c>
      <c r="H41" s="73">
        <v>45541</v>
      </c>
      <c r="I41" s="73">
        <v>45562</v>
      </c>
      <c r="J41" s="73">
        <v>45568</v>
      </c>
      <c r="K41" s="89">
        <v>4</v>
      </c>
      <c r="L41" s="240" t="s">
        <v>612</v>
      </c>
    </row>
    <row r="42" spans="1:12" ht="209.5" hidden="1" customHeight="1" x14ac:dyDescent="0.35">
      <c r="A42" s="133" t="s">
        <v>656</v>
      </c>
      <c r="B42" s="133">
        <v>3814</v>
      </c>
      <c r="C42" s="229" t="s">
        <v>685</v>
      </c>
      <c r="D42" s="133" t="s">
        <v>16</v>
      </c>
      <c r="E42" s="133" t="s">
        <v>17</v>
      </c>
      <c r="F42" s="133" t="s">
        <v>686</v>
      </c>
      <c r="G42" s="125">
        <v>45548</v>
      </c>
      <c r="H42" s="125">
        <v>45555</v>
      </c>
      <c r="I42" s="125">
        <v>45576</v>
      </c>
      <c r="J42" s="125">
        <v>45582</v>
      </c>
      <c r="K42" s="133">
        <v>5</v>
      </c>
      <c r="L42" s="240" t="s">
        <v>612</v>
      </c>
    </row>
    <row r="47" spans="1:12" x14ac:dyDescent="0.35">
      <c r="F47" t="s">
        <v>538</v>
      </c>
    </row>
  </sheetData>
  <autoFilter ref="A2:L42" xr:uid="{00000000-0001-0000-0500-000000000000}">
    <filterColumn colId="0">
      <filters>
        <filter val="Beer &amp; Cider"/>
      </filters>
    </filterColumn>
    <filterColumn colId="2">
      <filters>
        <filter val="Ontario Craft Beer – Existing Suppliers"/>
        <filter val="Ontario Craft Beer &amp; Cider – New Suppliers"/>
        <filter val="Ontario Seasonal Craft Beer – Autumn 2024"/>
        <filter val="Ontario Seasonal Craft Beer – Spring 2025"/>
        <filter val="Ontario Seasonal Craft Beer – Winter 2024"/>
      </filters>
    </filterColumn>
  </autoFilter>
  <mergeCells count="12">
    <mergeCell ref="L38:L39"/>
    <mergeCell ref="L4:L5"/>
    <mergeCell ref="L7:L8"/>
    <mergeCell ref="L10:L11"/>
    <mergeCell ref="L13:L14"/>
    <mergeCell ref="L15:L16"/>
    <mergeCell ref="L21:L23"/>
    <mergeCell ref="A1:K1"/>
    <mergeCell ref="L24:L26"/>
    <mergeCell ref="L27:L29"/>
    <mergeCell ref="L32:L33"/>
    <mergeCell ref="L35:L36"/>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3"/>
  <sheetViews>
    <sheetView zoomScale="90" zoomScaleNormal="90" workbookViewId="0">
      <pane xSplit="3" ySplit="2" topLeftCell="D22" activePane="bottomRight" state="frozen"/>
      <selection pane="topRight" activeCell="D1" sqref="D1"/>
      <selection pane="bottomLeft" activeCell="A3" sqref="A3"/>
      <selection pane="bottomRight" activeCell="F23" sqref="F23"/>
    </sheetView>
  </sheetViews>
  <sheetFormatPr defaultRowHeight="14.5" x14ac:dyDescent="0.35"/>
  <cols>
    <col min="1" max="1" width="16.54296875" customWidth="1"/>
    <col min="2" max="2" width="9.54296875" customWidth="1"/>
    <col min="3" max="3" width="21.54296875" style="111" customWidth="1"/>
    <col min="4" max="4" width="12.453125" style="111" customWidth="1"/>
    <col min="5" max="5" width="14.54296875" style="111" customWidth="1"/>
    <col min="6" max="6" width="149" customWidth="1"/>
    <col min="7" max="11" width="12.54296875" style="56" customWidth="1"/>
    <col min="12" max="12" width="12" bestFit="1" customWidth="1"/>
  </cols>
  <sheetData>
    <row r="1" spans="1:13" ht="26.5" thickBot="1" x14ac:dyDescent="0.65">
      <c r="A1" s="257" t="s">
        <v>483</v>
      </c>
      <c r="B1" s="258"/>
      <c r="C1" s="258"/>
      <c r="D1" s="258"/>
      <c r="E1" s="258"/>
      <c r="F1" s="258"/>
      <c r="G1" s="258"/>
      <c r="H1" s="258"/>
      <c r="I1" s="258"/>
      <c r="J1" s="258"/>
      <c r="K1" s="259"/>
    </row>
    <row r="2" spans="1:13"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3" ht="72.75" customHeight="1" x14ac:dyDescent="0.35">
      <c r="A3" s="89" t="s">
        <v>48</v>
      </c>
      <c r="B3" s="89"/>
      <c r="C3" s="16" t="s">
        <v>484</v>
      </c>
      <c r="D3" s="88" t="s">
        <v>459</v>
      </c>
      <c r="E3" s="89" t="s">
        <v>460</v>
      </c>
      <c r="F3" s="140" t="s">
        <v>687</v>
      </c>
      <c r="G3" s="73">
        <v>44981</v>
      </c>
      <c r="H3" s="73">
        <v>44988</v>
      </c>
      <c r="I3" s="73">
        <v>45009</v>
      </c>
      <c r="J3" s="73">
        <v>45015</v>
      </c>
      <c r="K3" s="88">
        <v>4</v>
      </c>
      <c r="M3" s="116"/>
    </row>
    <row r="4" spans="1:13" ht="123.75" customHeight="1" x14ac:dyDescent="0.35">
      <c r="A4" s="133" t="s">
        <v>14</v>
      </c>
      <c r="B4" s="133"/>
      <c r="C4" s="134" t="s">
        <v>688</v>
      </c>
      <c r="D4" s="126" t="s">
        <v>16</v>
      </c>
      <c r="E4" s="126" t="s">
        <v>487</v>
      </c>
      <c r="F4" s="141" t="s">
        <v>488</v>
      </c>
      <c r="G4" s="125">
        <v>44988</v>
      </c>
      <c r="H4" s="125">
        <v>44995</v>
      </c>
      <c r="I4" s="125">
        <v>45016</v>
      </c>
      <c r="J4" s="127">
        <v>45022</v>
      </c>
      <c r="K4" s="126">
        <v>4</v>
      </c>
    </row>
    <row r="5" spans="1:13" ht="133.5" customHeight="1" x14ac:dyDescent="0.35">
      <c r="A5" s="89" t="s">
        <v>55</v>
      </c>
      <c r="B5" s="16"/>
      <c r="C5" s="16" t="s">
        <v>489</v>
      </c>
      <c r="D5" s="88" t="str">
        <f>VLOOKUP(C5,'2022-23 Needs Grid'!$C$3:$F$62,2,0)</f>
        <v>Canada (Ontario)</v>
      </c>
      <c r="E5" s="89" t="str">
        <f>VLOOKUP(C5,'2022-23 Needs Grid'!$C$3:$F$62,3,0)</f>
        <v>Various</v>
      </c>
      <c r="F5" s="140" t="str">
        <f>VLOOKUP(C5,'2022-23 Needs Grid'!$C$3:$F$62,4,0)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v>
      </c>
      <c r="G5" s="73">
        <v>44995</v>
      </c>
      <c r="H5" s="73">
        <v>45002</v>
      </c>
      <c r="I5" s="127">
        <v>45022</v>
      </c>
      <c r="J5" s="73">
        <v>45029</v>
      </c>
      <c r="K5" s="88">
        <f>VLOOKUP(C5,'2022-23 Needs Grid'!$C$3:$K$219,9,0)</f>
        <v>3</v>
      </c>
    </row>
    <row r="6" spans="1:13" ht="75.75" customHeight="1" x14ac:dyDescent="0.35">
      <c r="A6" s="133" t="s">
        <v>31</v>
      </c>
      <c r="B6" s="133"/>
      <c r="C6" s="134" t="s">
        <v>492</v>
      </c>
      <c r="D6" s="126" t="s">
        <v>20</v>
      </c>
      <c r="E6" s="133" t="s">
        <v>17</v>
      </c>
      <c r="F6" s="141" t="s">
        <v>239</v>
      </c>
      <c r="G6" s="125">
        <v>45002</v>
      </c>
      <c r="H6" s="125">
        <v>45009</v>
      </c>
      <c r="I6" s="125">
        <v>45030</v>
      </c>
      <c r="J6" s="125">
        <v>45036</v>
      </c>
      <c r="K6" s="126">
        <v>5</v>
      </c>
    </row>
    <row r="7" spans="1:13" ht="138.75" customHeight="1" x14ac:dyDescent="0.35">
      <c r="A7" s="89" t="s">
        <v>55</v>
      </c>
      <c r="B7" s="89"/>
      <c r="C7" s="16" t="s">
        <v>494</v>
      </c>
      <c r="D7" s="88" t="str">
        <f>VLOOKUP(C7,'2022-23 Needs Grid'!$C$3:$F$62,2,0)</f>
        <v>All Countries (excluding Ontario Craft Beer)</v>
      </c>
      <c r="E7" s="89" t="str">
        <f>VLOOKUP(C7,'2022-23 Needs Grid'!$C$3:$F$62,3,0)</f>
        <v>Various</v>
      </c>
      <c r="F7" s="140" t="str">
        <f>VLOOKUP(C7,'2022-23 Needs Grid'!$C$3:$F$62,4,0)</f>
        <v>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v>
      </c>
      <c r="G7" s="73">
        <v>45009</v>
      </c>
      <c r="H7" s="73">
        <v>45016</v>
      </c>
      <c r="I7" s="73">
        <v>45037</v>
      </c>
      <c r="J7" s="73">
        <v>45043</v>
      </c>
      <c r="K7" s="88">
        <f>VLOOKUP(C7,'2022-23 Needs Grid'!$C$3:$K$219,9,0)</f>
        <v>3</v>
      </c>
    </row>
    <row r="8" spans="1:13" ht="108" customHeight="1" x14ac:dyDescent="0.35">
      <c r="A8" s="133" t="s">
        <v>48</v>
      </c>
      <c r="B8" s="133"/>
      <c r="C8" s="133" t="s">
        <v>496</v>
      </c>
      <c r="D8" s="126" t="s">
        <v>394</v>
      </c>
      <c r="E8" s="133" t="str">
        <f>VLOOKUP(C8,'2022-23 Needs Grid'!$C$3:$F$62,3,0)</f>
        <v>Various</v>
      </c>
      <c r="F8" s="166" t="s">
        <v>689</v>
      </c>
      <c r="G8" s="125">
        <v>45016</v>
      </c>
      <c r="H8" s="127">
        <v>45022</v>
      </c>
      <c r="I8" s="125">
        <v>45044</v>
      </c>
      <c r="J8" s="125">
        <v>45050</v>
      </c>
      <c r="K8" s="126">
        <f>VLOOKUP(C8,'2022-23 Needs Grid'!$C$3:$K$219,9,0)</f>
        <v>10</v>
      </c>
    </row>
    <row r="9" spans="1:13" ht="101.25" customHeight="1" x14ac:dyDescent="0.35">
      <c r="A9" s="133" t="s">
        <v>31</v>
      </c>
      <c r="B9" s="133"/>
      <c r="C9" s="133" t="s">
        <v>496</v>
      </c>
      <c r="D9" s="126" t="s">
        <v>20</v>
      </c>
      <c r="E9" s="133" t="str">
        <f>VLOOKUP(C9,'2022-23 Needs Grid'!$C$3:$F$62,3,0)</f>
        <v>Various</v>
      </c>
      <c r="F9" s="166" t="s">
        <v>689</v>
      </c>
      <c r="G9" s="125">
        <v>45016</v>
      </c>
      <c r="H9" s="127">
        <v>45022</v>
      </c>
      <c r="I9" s="125">
        <v>45044</v>
      </c>
      <c r="J9" s="125">
        <v>45050</v>
      </c>
      <c r="K9" s="126">
        <f>VLOOKUP(C9,'2022-23 Needs Grid'!$C$3:$K$219,9,0)</f>
        <v>10</v>
      </c>
    </row>
    <row r="10" spans="1:13" ht="92.25" customHeight="1" x14ac:dyDescent="0.35">
      <c r="A10" s="133" t="s">
        <v>38</v>
      </c>
      <c r="B10" s="133"/>
      <c r="C10" s="133" t="s">
        <v>496</v>
      </c>
      <c r="D10" s="126" t="s">
        <v>395</v>
      </c>
      <c r="E10" s="133" t="s">
        <v>17</v>
      </c>
      <c r="F10" s="166" t="s">
        <v>689</v>
      </c>
      <c r="G10" s="125">
        <v>45016</v>
      </c>
      <c r="H10" s="127">
        <v>45022</v>
      </c>
      <c r="I10" s="125">
        <v>45044</v>
      </c>
      <c r="J10" s="125">
        <v>45050</v>
      </c>
      <c r="K10" s="126">
        <f>VLOOKUP(C10,'2022-23 Needs Grid'!$C$3:$K$219,9,0)</f>
        <v>10</v>
      </c>
    </row>
    <row r="11" spans="1:13" ht="238.5" customHeight="1" x14ac:dyDescent="0.35">
      <c r="A11" s="136" t="s">
        <v>23</v>
      </c>
      <c r="B11" s="136"/>
      <c r="C11" s="137" t="s">
        <v>502</v>
      </c>
      <c r="D11" s="143" t="s">
        <v>16</v>
      </c>
      <c r="E11" s="143" t="s">
        <v>503</v>
      </c>
      <c r="F11" s="156" t="s">
        <v>504</v>
      </c>
      <c r="G11" s="127">
        <v>45022</v>
      </c>
      <c r="H11" s="73">
        <v>45030</v>
      </c>
      <c r="I11" s="73">
        <v>45051</v>
      </c>
      <c r="J11" s="73">
        <v>45057</v>
      </c>
      <c r="K11" s="88">
        <v>4</v>
      </c>
    </row>
    <row r="12" spans="1:13" ht="113.25" customHeight="1" x14ac:dyDescent="0.35">
      <c r="A12" s="136" t="s">
        <v>48</v>
      </c>
      <c r="B12" s="136"/>
      <c r="C12" s="136" t="s">
        <v>505</v>
      </c>
      <c r="D12" s="143" t="s">
        <v>507</v>
      </c>
      <c r="E12" s="87" t="s">
        <v>508</v>
      </c>
      <c r="F12" s="62" t="s">
        <v>690</v>
      </c>
      <c r="G12" s="127">
        <v>45022</v>
      </c>
      <c r="H12" s="73">
        <v>45030</v>
      </c>
      <c r="I12" s="73">
        <v>45051</v>
      </c>
      <c r="J12" s="73">
        <v>45057</v>
      </c>
      <c r="K12" s="88">
        <v>4</v>
      </c>
    </row>
    <row r="13" spans="1:13" ht="72.5" x14ac:dyDescent="0.35">
      <c r="A13" s="133" t="s">
        <v>55</v>
      </c>
      <c r="B13" s="133"/>
      <c r="C13" s="134" t="s">
        <v>217</v>
      </c>
      <c r="D13" s="126"/>
      <c r="E13" s="133" t="str">
        <f>VLOOKUP(C13,'2022-23 Needs Grid'!$C$3:$F$62,3,0)</f>
        <v>Competitive With Current Assortment</v>
      </c>
      <c r="F13" s="141" t="str">
        <f>VLOOKUP(C13,'2022-23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3" s="125">
        <v>45030</v>
      </c>
      <c r="H13" s="125">
        <v>45037</v>
      </c>
      <c r="I13" s="125">
        <v>45058</v>
      </c>
      <c r="J13" s="125">
        <v>45064</v>
      </c>
      <c r="K13" s="126">
        <f>VLOOKUP(C13,'2022-23 Needs Grid'!$C$3:$K$219,9,0)</f>
        <v>3</v>
      </c>
    </row>
    <row r="14" spans="1:13" ht="108" customHeight="1" x14ac:dyDescent="0.35">
      <c r="A14" s="133" t="s">
        <v>55</v>
      </c>
      <c r="B14" s="133"/>
      <c r="C14" s="134" t="s">
        <v>218</v>
      </c>
      <c r="D14" s="126"/>
      <c r="E14" s="133" t="str">
        <f>VLOOKUP(C14,'2022-23 Needs Grid'!$C$3:$F$62,3,0)</f>
        <v>Various</v>
      </c>
      <c r="F14" s="141" t="str">
        <f>VLOOKUP(C14,'2022-23 Needs Grid'!$C$3:$F$62,4,0)</f>
        <v>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v>
      </c>
      <c r="G14" s="125">
        <v>45030</v>
      </c>
      <c r="H14" s="125">
        <v>45037</v>
      </c>
      <c r="I14" s="125">
        <v>45058</v>
      </c>
      <c r="J14" s="125">
        <v>45064</v>
      </c>
      <c r="K14" s="126">
        <f>VLOOKUP(C14,'2022-23 Needs Grid'!$C$3:$K$219,9,0)</f>
        <v>3</v>
      </c>
    </row>
    <row r="15" spans="1:13" ht="113.25" customHeight="1" x14ac:dyDescent="0.35">
      <c r="A15" s="89" t="s">
        <v>106</v>
      </c>
      <c r="B15" s="89"/>
      <c r="C15" s="16" t="s">
        <v>397</v>
      </c>
      <c r="D15" s="88" t="str">
        <f>VLOOKUP(C15,'2022-23 Needs Grid'!$C$3:$F$62,2,0)</f>
        <v>All Countries</v>
      </c>
      <c r="E15" s="89" t="s">
        <v>472</v>
      </c>
      <c r="F15" s="89" t="str">
        <f>VLOOKUP(C15,'2022-23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5" s="73">
        <v>45037</v>
      </c>
      <c r="H15" s="73">
        <v>45044</v>
      </c>
      <c r="I15" s="73">
        <v>45065</v>
      </c>
      <c r="J15" s="73">
        <v>45071</v>
      </c>
      <c r="K15" s="88">
        <f>VLOOKUP(C15,'2022-23 Needs Grid'!$C$3:$K$219,9,0)</f>
        <v>6</v>
      </c>
    </row>
    <row r="16" spans="1:13" ht="72.5" x14ac:dyDescent="0.35">
      <c r="A16" s="148" t="s">
        <v>55</v>
      </c>
      <c r="B16" s="148"/>
      <c r="C16" s="134" t="s">
        <v>228</v>
      </c>
      <c r="D16" s="150"/>
      <c r="E16" s="148" t="str">
        <f>VLOOKUP(C16,'2022-23 Needs Grid'!$C$3:$F$62,3,0)</f>
        <v>Competitive With Current Assortment</v>
      </c>
      <c r="F16" s="151" t="str">
        <f>VLOOKUP(C16,'2022-23 Needs Grid'!$C$3:$F$62,4,0)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125">
        <v>45044</v>
      </c>
      <c r="H16" s="125">
        <v>45051</v>
      </c>
      <c r="I16" s="125">
        <v>45072</v>
      </c>
      <c r="J16" s="125">
        <v>45078</v>
      </c>
      <c r="K16" s="126">
        <f>VLOOKUP(C16,'2022-23 Needs Grid'!$C$3:$K$219,9,0)</f>
        <v>3</v>
      </c>
    </row>
    <row r="17" spans="1:12" ht="203" x14ac:dyDescent="0.35">
      <c r="A17" s="147" t="s">
        <v>23</v>
      </c>
      <c r="B17" s="147"/>
      <c r="C17" s="165" t="s">
        <v>514</v>
      </c>
      <c r="D17" s="149" t="s">
        <v>16</v>
      </c>
      <c r="E17" s="149" t="s">
        <v>515</v>
      </c>
      <c r="F17" s="167" t="s">
        <v>516</v>
      </c>
      <c r="G17" s="125">
        <v>45044</v>
      </c>
      <c r="H17" s="125">
        <v>45051</v>
      </c>
      <c r="I17" s="125">
        <v>45072</v>
      </c>
      <c r="J17" s="125">
        <v>45078</v>
      </c>
      <c r="K17" s="126">
        <v>4</v>
      </c>
    </row>
    <row r="18" spans="1:12" ht="114.65" customHeight="1" x14ac:dyDescent="0.35">
      <c r="A18" s="83" t="s">
        <v>38</v>
      </c>
      <c r="B18" s="115"/>
      <c r="C18" s="16" t="s">
        <v>517</v>
      </c>
      <c r="D18" s="155" t="s">
        <v>114</v>
      </c>
      <c r="E18" s="62" t="s">
        <v>519</v>
      </c>
      <c r="F18" s="62" t="s">
        <v>691</v>
      </c>
      <c r="G18" s="73">
        <v>45051</v>
      </c>
      <c r="H18" s="73">
        <v>45058</v>
      </c>
      <c r="I18" s="73">
        <v>45079</v>
      </c>
      <c r="J18" s="73">
        <v>45085</v>
      </c>
      <c r="K18" s="88">
        <v>10</v>
      </c>
    </row>
    <row r="19" spans="1:12" ht="61.4" customHeight="1" x14ac:dyDescent="0.35">
      <c r="A19" s="148" t="s">
        <v>38</v>
      </c>
      <c r="B19" s="133"/>
      <c r="C19" s="134" t="s">
        <v>64</v>
      </c>
      <c r="D19" s="126" t="s">
        <v>65</v>
      </c>
      <c r="E19" s="133" t="s">
        <v>519</v>
      </c>
      <c r="F19" s="133" t="s">
        <v>692</v>
      </c>
      <c r="G19" s="125">
        <v>45058</v>
      </c>
      <c r="H19" s="125">
        <v>45065</v>
      </c>
      <c r="I19" s="125">
        <v>45086</v>
      </c>
      <c r="J19" s="125">
        <v>45092</v>
      </c>
      <c r="K19" s="126">
        <v>10</v>
      </c>
    </row>
    <row r="20" spans="1:12" ht="165" customHeight="1" x14ac:dyDescent="0.35">
      <c r="A20" s="89" t="s">
        <v>55</v>
      </c>
      <c r="B20" s="89"/>
      <c r="C20" s="16" t="s">
        <v>523</v>
      </c>
      <c r="D20" s="88" t="str">
        <f>VLOOKUP(C20,'2022-23 Needs Grid'!$C$3:$F$62,2,0)</f>
        <v>Canada (Ontario)</v>
      </c>
      <c r="E20" s="89" t="str">
        <f>VLOOKUP(C20,'2022-23 Needs Grid'!$C$3:$F$62,3,0)</f>
        <v>Various</v>
      </c>
      <c r="F20" s="89" t="str">
        <f>VLOOKUP(C20,'2022-23 Needs Grid'!$C$3:$F$62,4,0)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v>
      </c>
      <c r="G20" s="73">
        <v>45072</v>
      </c>
      <c r="H20" s="73">
        <v>45079</v>
      </c>
      <c r="I20" s="73">
        <v>45100</v>
      </c>
      <c r="J20" s="73">
        <v>45106</v>
      </c>
      <c r="K20" s="88">
        <f>VLOOKUP(C20,'2022-23 Needs Grid'!$C$3:$K$219,9,0)</f>
        <v>3</v>
      </c>
    </row>
    <row r="21" spans="1:12" ht="201" customHeight="1" x14ac:dyDescent="0.35">
      <c r="A21" s="148" t="s">
        <v>23</v>
      </c>
      <c r="B21" s="148"/>
      <c r="C21" s="134" t="s">
        <v>81</v>
      </c>
      <c r="D21" s="150" t="s">
        <v>16</v>
      </c>
      <c r="E21" s="150" t="s">
        <v>503</v>
      </c>
      <c r="F21" s="157" t="s">
        <v>526</v>
      </c>
      <c r="G21" s="125">
        <v>45079</v>
      </c>
      <c r="H21" s="125">
        <v>45086</v>
      </c>
      <c r="I21" s="125">
        <v>45107</v>
      </c>
      <c r="J21" s="125">
        <v>45113</v>
      </c>
      <c r="K21" s="126">
        <f>VLOOKUP(C21,'2022-23 Needs Grid'!$C$3:$K$219,9,0)</f>
        <v>4</v>
      </c>
    </row>
    <row r="22" spans="1:12" ht="158.25" customHeight="1" x14ac:dyDescent="0.35">
      <c r="A22" s="148" t="s">
        <v>23</v>
      </c>
      <c r="B22" s="148"/>
      <c r="C22" s="134" t="s">
        <v>422</v>
      </c>
      <c r="D22" s="150" t="s">
        <v>124</v>
      </c>
      <c r="E22" s="150" t="s">
        <v>503</v>
      </c>
      <c r="F22" s="157" t="s">
        <v>527</v>
      </c>
      <c r="G22" s="125">
        <v>45079</v>
      </c>
      <c r="H22" s="125">
        <v>45086</v>
      </c>
      <c r="I22" s="125">
        <v>45107</v>
      </c>
      <c r="J22" s="125">
        <v>45113</v>
      </c>
      <c r="K22" s="126">
        <f>VLOOKUP(C22,'2022-23 Needs Grid'!$C$3:$K$219,9,0)</f>
        <v>4</v>
      </c>
    </row>
    <row r="23" spans="1:12" ht="101.5" x14ac:dyDescent="0.35">
      <c r="A23" s="83" t="s">
        <v>14</v>
      </c>
      <c r="B23" s="62"/>
      <c r="C23" s="16" t="s">
        <v>528</v>
      </c>
      <c r="D23" s="87" t="s">
        <v>16</v>
      </c>
      <c r="E23" s="87" t="s">
        <v>529</v>
      </c>
      <c r="F23" s="62" t="s">
        <v>530</v>
      </c>
      <c r="G23" s="73">
        <v>45093</v>
      </c>
      <c r="H23" s="73">
        <v>45100</v>
      </c>
      <c r="I23" s="73">
        <v>45121</v>
      </c>
      <c r="J23" s="73">
        <v>45127</v>
      </c>
      <c r="K23" s="88">
        <f>VLOOKUP(C23,'2022-23 Needs Grid'!$C$3:$K$219,9,0)</f>
        <v>6</v>
      </c>
    </row>
    <row r="24" spans="1:12" ht="125.25" customHeight="1" x14ac:dyDescent="0.35">
      <c r="A24" s="136" t="s">
        <v>14</v>
      </c>
      <c r="B24" s="136"/>
      <c r="C24" s="137" t="s">
        <v>19</v>
      </c>
      <c r="D24" s="143" t="s">
        <v>20</v>
      </c>
      <c r="E24" s="143" t="s">
        <v>531</v>
      </c>
      <c r="F24" s="144" t="s">
        <v>446</v>
      </c>
      <c r="G24" s="145">
        <v>45093</v>
      </c>
      <c r="H24" s="145">
        <v>45100</v>
      </c>
      <c r="I24" s="145">
        <v>45121</v>
      </c>
      <c r="J24" s="145">
        <v>45127</v>
      </c>
      <c r="K24" s="143">
        <f>VLOOKUP(C24,'2022-23 Needs Grid'!$C$3:$K$219,9,0)</f>
        <v>4</v>
      </c>
    </row>
    <row r="25" spans="1:12" ht="261" x14ac:dyDescent="0.35">
      <c r="A25" s="138" t="s">
        <v>533</v>
      </c>
      <c r="B25" s="62"/>
      <c r="C25" s="88" t="s">
        <v>532</v>
      </c>
      <c r="D25" s="88" t="s">
        <v>20</v>
      </c>
      <c r="E25" s="89" t="s">
        <v>534</v>
      </c>
      <c r="F25" s="89" t="s">
        <v>535</v>
      </c>
      <c r="G25" s="73">
        <v>45093</v>
      </c>
      <c r="H25" s="73">
        <v>45100</v>
      </c>
      <c r="I25" s="73">
        <v>45121</v>
      </c>
      <c r="J25" s="73">
        <v>45131</v>
      </c>
      <c r="K25" s="88">
        <v>10</v>
      </c>
    </row>
    <row r="26" spans="1:12" ht="161.25" customHeight="1" x14ac:dyDescent="0.35">
      <c r="A26" s="138" t="s">
        <v>106</v>
      </c>
      <c r="B26" s="62"/>
      <c r="C26" s="88" t="s">
        <v>407</v>
      </c>
      <c r="D26" s="88" t="str">
        <f>VLOOKUP(C26,'2022-23 Needs Grid'!$C$3:$F$62,2,0)</f>
        <v>All Countries</v>
      </c>
      <c r="E26" s="89" t="s">
        <v>472</v>
      </c>
      <c r="F26" s="89" t="str">
        <f>VLOOKUP(C26,'2022-23 Needs Grid'!$C$3:$F$62,4,0)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6" s="73">
        <v>45093</v>
      </c>
      <c r="H26" s="73">
        <v>45100</v>
      </c>
      <c r="I26" s="73">
        <v>45121</v>
      </c>
      <c r="J26" s="73">
        <v>45131</v>
      </c>
      <c r="K26" s="88">
        <v>6</v>
      </c>
    </row>
    <row r="27" spans="1:12" ht="105" customHeight="1" x14ac:dyDescent="0.35">
      <c r="A27" s="138" t="s">
        <v>533</v>
      </c>
      <c r="B27" s="89" t="s">
        <v>538</v>
      </c>
      <c r="C27" s="88" t="s">
        <v>537</v>
      </c>
      <c r="D27" s="88" t="s">
        <v>16</v>
      </c>
      <c r="E27" s="89" t="s">
        <v>411</v>
      </c>
      <c r="F27" s="89" t="s">
        <v>539</v>
      </c>
      <c r="G27" s="73">
        <v>45093</v>
      </c>
      <c r="H27" s="73">
        <v>45100</v>
      </c>
      <c r="I27" s="73">
        <v>45121</v>
      </c>
      <c r="J27" s="73" t="s">
        <v>540</v>
      </c>
      <c r="K27" s="88">
        <v>25</v>
      </c>
    </row>
    <row r="28" spans="1:12" ht="306.75" customHeight="1" x14ac:dyDescent="0.35">
      <c r="A28" s="138" t="s">
        <v>533</v>
      </c>
      <c r="B28" s="89"/>
      <c r="C28" s="88" t="s">
        <v>123</v>
      </c>
      <c r="D28" s="88" t="str">
        <f>VLOOKUP(C28,'2022-23 Needs Grid'!$C$3:$F$62,2,0)</f>
        <v>All Countries</v>
      </c>
      <c r="E28" s="89" t="str">
        <f>VLOOKUP(C28,'2022-23 Needs Grid'!$C$3:$F$62,3,0)</f>
        <v xml:space="preserve">Value: 
&lt; $0.608 per 100mL for 6-pack, ≥1L containers, and ≥473mL single serve
&lt; $0.701 per 100mL for 4-packs
All pricing above these levels falls into Premium. Preference will be given to Premium pricing
(based on 750mL).
</v>
      </c>
      <c r="F28" s="89" t="s">
        <v>541</v>
      </c>
      <c r="G28" s="73">
        <v>45093</v>
      </c>
      <c r="H28" s="73">
        <v>45100</v>
      </c>
      <c r="I28" s="73">
        <v>45121</v>
      </c>
      <c r="J28" s="73" t="s">
        <v>540</v>
      </c>
      <c r="K28" s="88">
        <v>25</v>
      </c>
    </row>
    <row r="29" spans="1:12" ht="72.5" x14ac:dyDescent="0.55000000000000004">
      <c r="A29" s="133" t="s">
        <v>31</v>
      </c>
      <c r="B29" s="133"/>
      <c r="C29" s="133" t="s">
        <v>542</v>
      </c>
      <c r="D29" s="126" t="s">
        <v>20</v>
      </c>
      <c r="E29" s="133" t="s">
        <v>17</v>
      </c>
      <c r="F29" s="133" t="s">
        <v>693</v>
      </c>
      <c r="G29" s="152">
        <v>45099</v>
      </c>
      <c r="H29" s="152">
        <v>45107</v>
      </c>
      <c r="I29" s="152">
        <v>45128</v>
      </c>
      <c r="J29" s="152">
        <v>45134</v>
      </c>
      <c r="K29" s="126">
        <f>VLOOKUP(C29,'2022-23 Needs Grid'!$C$3:$K$219,9,0)</f>
        <v>10</v>
      </c>
      <c r="L29" s="135"/>
    </row>
    <row r="30" spans="1:12" ht="72.5" x14ac:dyDescent="0.35">
      <c r="A30" s="133" t="s">
        <v>38</v>
      </c>
      <c r="B30" s="133"/>
      <c r="C30" s="133" t="s">
        <v>542</v>
      </c>
      <c r="D30" s="126" t="s">
        <v>395</v>
      </c>
      <c r="E30" s="133" t="s">
        <v>17</v>
      </c>
      <c r="F30" s="133" t="s">
        <v>693</v>
      </c>
      <c r="G30" s="152">
        <v>45099</v>
      </c>
      <c r="H30" s="152">
        <v>45107</v>
      </c>
      <c r="I30" s="152">
        <v>45128</v>
      </c>
      <c r="J30" s="152">
        <v>45134</v>
      </c>
      <c r="K30" s="126">
        <f>VLOOKUP(C30,'2022-23 Needs Grid'!$C$3:$K$219,9,0)</f>
        <v>10</v>
      </c>
    </row>
    <row r="31" spans="1:12" ht="72.5" x14ac:dyDescent="0.35">
      <c r="A31" s="133" t="s">
        <v>48</v>
      </c>
      <c r="B31" s="133"/>
      <c r="C31" s="133" t="s">
        <v>542</v>
      </c>
      <c r="D31" s="126" t="s">
        <v>394</v>
      </c>
      <c r="E31" s="133" t="s">
        <v>17</v>
      </c>
      <c r="F31" s="133" t="s">
        <v>693</v>
      </c>
      <c r="G31" s="152">
        <v>45099</v>
      </c>
      <c r="H31" s="152">
        <v>45107</v>
      </c>
      <c r="I31" s="152">
        <v>45128</v>
      </c>
      <c r="J31" s="152">
        <v>45134</v>
      </c>
      <c r="K31" s="126">
        <f>VLOOKUP(C31,'2022-23 Needs Grid'!$C$3:$K$219,9,0)</f>
        <v>10</v>
      </c>
    </row>
    <row r="32" spans="1:12" ht="125.25" customHeight="1" x14ac:dyDescent="0.35">
      <c r="A32" s="146" t="s">
        <v>31</v>
      </c>
      <c r="B32" s="146"/>
      <c r="C32" s="146" t="s">
        <v>547</v>
      </c>
      <c r="D32" s="92" t="s">
        <v>20</v>
      </c>
      <c r="E32" s="146" t="s">
        <v>17</v>
      </c>
      <c r="F32" s="146" t="s">
        <v>239</v>
      </c>
      <c r="G32" s="90">
        <v>45114</v>
      </c>
      <c r="H32" s="90">
        <v>45121</v>
      </c>
      <c r="I32" s="90">
        <v>45142</v>
      </c>
      <c r="J32" s="90">
        <v>45148</v>
      </c>
      <c r="K32" s="92">
        <v>5</v>
      </c>
    </row>
    <row r="33" spans="1:11" ht="153" customHeight="1" x14ac:dyDescent="0.35">
      <c r="A33" s="133" t="s">
        <v>55</v>
      </c>
      <c r="B33" s="133"/>
      <c r="C33" s="134" t="s">
        <v>554</v>
      </c>
      <c r="D33" s="126" t="str">
        <f>VLOOKUP(C33,'2022-23 Needs Grid'!$C$3:$F$62,2,0)</f>
        <v>All Countries (excluding Ontario Craft Beer)</v>
      </c>
      <c r="E33" s="133" t="str">
        <f>VLOOKUP(C33,'2022-23 Needs Grid'!$C$3:$F$62,3,0)</f>
        <v>Various</v>
      </c>
      <c r="F33" s="141" t="str">
        <f>VLOOKUP(C33,'2022-23 Needs Grid'!$C$3:$F$62,4,0)</f>
        <v>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v>
      </c>
      <c r="G33" s="125">
        <v>45121</v>
      </c>
      <c r="H33" s="125">
        <v>45128</v>
      </c>
      <c r="I33" s="125">
        <v>45149</v>
      </c>
      <c r="J33" s="125">
        <v>45155</v>
      </c>
      <c r="K33" s="126">
        <f>VLOOKUP(C33,'2022-23 Needs Grid'!$C$3:$K$219,9,0)</f>
        <v>3</v>
      </c>
    </row>
    <row r="34" spans="1:11" ht="60.65" customHeight="1" x14ac:dyDescent="0.35">
      <c r="A34" s="158" t="s">
        <v>106</v>
      </c>
      <c r="B34" s="89"/>
      <c r="C34" s="16" t="s">
        <v>556</v>
      </c>
      <c r="D34" s="88" t="str">
        <f>VLOOKUP(C34,'2022-23 Needs Grid'!$C$3:$F$62,2,0)</f>
        <v>Mexico</v>
      </c>
      <c r="E34" s="89" t="s">
        <v>558</v>
      </c>
      <c r="F34" s="140" t="str">
        <f>VLOOKUP(C34,'2022-23 Needs Grid'!$C$3:$F$62,4,0)</f>
        <v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v>
      </c>
      <c r="G34" s="73">
        <v>45128</v>
      </c>
      <c r="H34" s="73">
        <v>45135</v>
      </c>
      <c r="I34" s="73">
        <v>45156</v>
      </c>
      <c r="J34" s="73">
        <v>45162</v>
      </c>
      <c r="K34" s="88">
        <v>6</v>
      </c>
    </row>
    <row r="35" spans="1:11" ht="123.75" customHeight="1" x14ac:dyDescent="0.35">
      <c r="A35" s="162" t="s">
        <v>561</v>
      </c>
      <c r="B35" s="133"/>
      <c r="C35" s="134" t="s">
        <v>560</v>
      </c>
      <c r="D35" s="126" t="s">
        <v>16</v>
      </c>
      <c r="E35" s="133" t="s">
        <v>563</v>
      </c>
      <c r="F35" s="133" t="s">
        <v>694</v>
      </c>
      <c r="G35" s="125">
        <v>45135</v>
      </c>
      <c r="H35" s="125">
        <v>45142</v>
      </c>
      <c r="I35" s="125">
        <v>45163</v>
      </c>
      <c r="J35" s="125">
        <v>45169</v>
      </c>
      <c r="K35" s="126"/>
    </row>
    <row r="36" spans="1:11" ht="96.65" customHeight="1" x14ac:dyDescent="0.35">
      <c r="A36" s="89" t="s">
        <v>38</v>
      </c>
      <c r="B36" s="89"/>
      <c r="C36" s="16" t="s">
        <v>565</v>
      </c>
      <c r="D36" s="88" t="s">
        <v>73</v>
      </c>
      <c r="E36" s="89" t="s">
        <v>695</v>
      </c>
      <c r="F36" s="140" t="s">
        <v>696</v>
      </c>
      <c r="G36" s="73">
        <v>45142</v>
      </c>
      <c r="H36" s="73">
        <v>45149</v>
      </c>
      <c r="I36" s="73">
        <v>45170</v>
      </c>
      <c r="J36" s="73">
        <v>45176</v>
      </c>
      <c r="K36" s="88">
        <v>10</v>
      </c>
    </row>
    <row r="37" spans="1:11" ht="96.65" customHeight="1" x14ac:dyDescent="0.35">
      <c r="A37" s="89" t="s">
        <v>55</v>
      </c>
      <c r="B37" s="89"/>
      <c r="C37" s="16" t="s">
        <v>697</v>
      </c>
      <c r="D37" s="88" t="str">
        <f>VLOOKUP(C37,'2022-23 Needs Grid'!$C$3:$F$62,2,0)</f>
        <v>Canada (Ontario)</v>
      </c>
      <c r="E37" s="89" t="str">
        <f>VLOOKUP(C37,'2022-23 Needs Grid'!$C$3:$F$62,3,0)</f>
        <v>Various</v>
      </c>
      <c r="F37" s="140" t="str">
        <f>VLOOKUP(C37,'2022-23 Needs Grid'!$C$3:$F$62,4,0)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7" s="73">
        <v>45142</v>
      </c>
      <c r="H37" s="73">
        <v>45149</v>
      </c>
      <c r="I37" s="73">
        <v>45170</v>
      </c>
      <c r="J37" s="73">
        <v>45176</v>
      </c>
      <c r="K37" s="88">
        <f>VLOOKUP(C37,'2022-23 Needs Grid'!$C$3:$K$219,9,0)</f>
        <v>3</v>
      </c>
    </row>
    <row r="38" spans="1:11" ht="96.65" customHeight="1" x14ac:dyDescent="0.35">
      <c r="A38" s="133" t="s">
        <v>14</v>
      </c>
      <c r="B38" s="133">
        <v>3521</v>
      </c>
      <c r="C38" s="134" t="s">
        <v>570</v>
      </c>
      <c r="D38" s="126" t="s">
        <v>571</v>
      </c>
      <c r="E38" s="133" t="s">
        <v>572</v>
      </c>
      <c r="F38" s="133" t="s">
        <v>573</v>
      </c>
      <c r="G38" s="125">
        <v>45149</v>
      </c>
      <c r="H38" s="125">
        <v>45156</v>
      </c>
      <c r="I38" s="125">
        <v>45177</v>
      </c>
      <c r="J38" s="125">
        <v>45183</v>
      </c>
      <c r="K38" s="126">
        <v>4</v>
      </c>
    </row>
    <row r="39" spans="1:11" ht="58" x14ac:dyDescent="0.35">
      <c r="A39" s="133" t="s">
        <v>31</v>
      </c>
      <c r="B39" s="148"/>
      <c r="C39" s="134" t="s">
        <v>146</v>
      </c>
      <c r="D39" s="150" t="s">
        <v>20</v>
      </c>
      <c r="E39" s="148" t="s">
        <v>574</v>
      </c>
      <c r="F39" s="148" t="s">
        <v>698</v>
      </c>
      <c r="G39" s="125">
        <v>45149</v>
      </c>
      <c r="H39" s="125">
        <v>45156</v>
      </c>
      <c r="I39" s="125">
        <v>45177</v>
      </c>
      <c r="J39" s="125">
        <v>45183</v>
      </c>
      <c r="K39" s="126">
        <f>VLOOKUP(C39,'2022-23 Needs Grid'!$C$3:$K$219,9,0)</f>
        <v>10</v>
      </c>
    </row>
    <row r="40" spans="1:11" ht="101.5" x14ac:dyDescent="0.35">
      <c r="A40" s="133" t="s">
        <v>106</v>
      </c>
      <c r="B40" s="133"/>
      <c r="C40" s="134" t="s">
        <v>576</v>
      </c>
      <c r="D40" s="126" t="str">
        <f>VLOOKUP(C40,'2022-23 Needs Grid'!$C$3:$F$62,2,0)</f>
        <v>All Countries</v>
      </c>
      <c r="E40" s="148" t="s">
        <v>577</v>
      </c>
      <c r="F40" s="148" t="s">
        <v>578</v>
      </c>
      <c r="G40" s="125">
        <v>45149</v>
      </c>
      <c r="H40" s="125">
        <v>45156</v>
      </c>
      <c r="I40" s="125">
        <v>45177</v>
      </c>
      <c r="J40" s="125">
        <v>45183</v>
      </c>
      <c r="K40" s="126">
        <f>VLOOKUP(C40,'2022-23 Needs Grid'!$C$3:$K$219,9,0)</f>
        <v>6</v>
      </c>
    </row>
    <row r="41" spans="1:11" ht="114.75" customHeight="1" x14ac:dyDescent="0.35">
      <c r="A41" s="89" t="s">
        <v>48</v>
      </c>
      <c r="B41" s="62"/>
      <c r="C41" s="89" t="s">
        <v>549</v>
      </c>
      <c r="D41" s="87" t="s">
        <v>551</v>
      </c>
      <c r="E41" s="87" t="s">
        <v>552</v>
      </c>
      <c r="F41" s="62" t="s">
        <v>699</v>
      </c>
      <c r="G41" s="73">
        <v>45156</v>
      </c>
      <c r="H41" s="73">
        <v>45163</v>
      </c>
      <c r="I41" s="73">
        <v>45184</v>
      </c>
      <c r="J41" s="73">
        <v>45190</v>
      </c>
      <c r="K41" s="88">
        <v>4</v>
      </c>
    </row>
    <row r="42" spans="1:11" ht="86.25" customHeight="1" x14ac:dyDescent="0.35">
      <c r="A42" s="89" t="s">
        <v>55</v>
      </c>
      <c r="B42" s="89"/>
      <c r="C42" s="16" t="s">
        <v>151</v>
      </c>
      <c r="D42" s="88" t="str">
        <f>VLOOKUP(C42,'2022-23 Needs Grid'!$C$3:$F$62,2,0)</f>
        <v>All Countries</v>
      </c>
      <c r="E42" s="89" t="str">
        <f>VLOOKUP(C42,'2022-23 Needs Grid'!$C$3:$F$62,3,0)</f>
        <v>Competitive With Current Assortment</v>
      </c>
      <c r="F42" s="89" t="str">
        <f>VLOOKUP(C42,'2022-23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42" s="73">
        <v>45156</v>
      </c>
      <c r="H42" s="73">
        <v>45163</v>
      </c>
      <c r="I42" s="73">
        <v>45184</v>
      </c>
      <c r="J42" s="73">
        <v>45190</v>
      </c>
      <c r="K42" s="88">
        <f>VLOOKUP(C42,'2022-23 Needs Grid'!$C$3:$K$219,9,0)</f>
        <v>3</v>
      </c>
    </row>
    <row r="43" spans="1:11" ht="183.75" customHeight="1" x14ac:dyDescent="0.35">
      <c r="A43" s="159" t="s">
        <v>23</v>
      </c>
      <c r="B43" s="159"/>
      <c r="C43" s="165" t="s">
        <v>437</v>
      </c>
      <c r="D43" s="160" t="s">
        <v>16</v>
      </c>
      <c r="E43" s="161" t="s">
        <v>580</v>
      </c>
      <c r="F43" s="168" t="s">
        <v>581</v>
      </c>
      <c r="G43" s="125">
        <v>45184</v>
      </c>
      <c r="H43" s="125">
        <v>45191</v>
      </c>
      <c r="I43" s="125">
        <v>45212</v>
      </c>
      <c r="J43" s="125">
        <v>45218</v>
      </c>
      <c r="K43" s="126">
        <v>4</v>
      </c>
    </row>
    <row r="44" spans="1:11" ht="226.5" customHeight="1" x14ac:dyDescent="0.35">
      <c r="A44" s="148" t="s">
        <v>55</v>
      </c>
      <c r="B44" s="133"/>
      <c r="C44" s="134" t="s">
        <v>428</v>
      </c>
      <c r="D44" s="126" t="s">
        <v>429</v>
      </c>
      <c r="E44" s="133" t="s">
        <v>17</v>
      </c>
      <c r="F44" s="133" t="s">
        <v>582</v>
      </c>
      <c r="G44" s="125">
        <v>45184</v>
      </c>
      <c r="H44" s="125">
        <v>45191</v>
      </c>
      <c r="I44" s="125">
        <v>45212</v>
      </c>
      <c r="J44" s="125">
        <v>45218</v>
      </c>
      <c r="K44" s="126">
        <v>3</v>
      </c>
    </row>
    <row r="45" spans="1:11" ht="139.5" customHeight="1" x14ac:dyDescent="0.35">
      <c r="A45" s="146" t="s">
        <v>38</v>
      </c>
      <c r="B45" s="89"/>
      <c r="C45" s="16" t="s">
        <v>583</v>
      </c>
      <c r="D45" s="89" t="s">
        <v>114</v>
      </c>
      <c r="E45" s="89" t="s">
        <v>700</v>
      </c>
      <c r="F45" s="89" t="s">
        <v>701</v>
      </c>
      <c r="G45" s="73">
        <v>45191</v>
      </c>
      <c r="H45" s="73">
        <v>45198</v>
      </c>
      <c r="I45" s="73">
        <v>45219</v>
      </c>
      <c r="J45" s="73">
        <v>45225</v>
      </c>
      <c r="K45" s="88">
        <v>10</v>
      </c>
    </row>
    <row r="46" spans="1:11" ht="203" x14ac:dyDescent="0.35">
      <c r="A46" s="133" t="s">
        <v>55</v>
      </c>
      <c r="B46" s="133"/>
      <c r="C46" s="134" t="s">
        <v>586</v>
      </c>
      <c r="D46" s="126" t="str">
        <f>VLOOKUP(C46,'2022-23 Needs Grid'!$C$3:$F$62,2,0)</f>
        <v>All Countries (excluding Ontario Craft Beer)</v>
      </c>
      <c r="E46" s="133" t="str">
        <f>VLOOKUP(C46,'2022-23 Needs Grid'!$C$3:$F$62,3,0)</f>
        <v>Various</v>
      </c>
      <c r="F46" s="133" t="str">
        <f>VLOOKUP(C46,'2022-23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46" s="125">
        <v>45198</v>
      </c>
      <c r="H46" s="125">
        <v>45205</v>
      </c>
      <c r="I46" s="125">
        <v>45226</v>
      </c>
      <c r="J46" s="125">
        <v>45232</v>
      </c>
      <c r="K46" s="126">
        <f>VLOOKUP(C46,'2022-23 Needs Grid'!$C$3:$K$219,9,0)</f>
        <v>3</v>
      </c>
    </row>
    <row r="47" spans="1:11" ht="130.5" customHeight="1" x14ac:dyDescent="0.35">
      <c r="A47" s="136" t="s">
        <v>14</v>
      </c>
      <c r="B47" s="136"/>
      <c r="C47" s="137" t="s">
        <v>19</v>
      </c>
      <c r="D47" s="143" t="s">
        <v>20</v>
      </c>
      <c r="E47" s="136" t="s">
        <v>588</v>
      </c>
      <c r="F47" s="142" t="s">
        <v>446</v>
      </c>
      <c r="G47" s="73">
        <v>45205</v>
      </c>
      <c r="H47" s="73">
        <v>45212</v>
      </c>
      <c r="I47" s="73">
        <v>45233</v>
      </c>
      <c r="J47" s="73">
        <v>45239</v>
      </c>
      <c r="K47" s="88">
        <f>VLOOKUP(C47,'2022-23 Needs Grid'!$C$3:$K$219,9,0)</f>
        <v>4</v>
      </c>
    </row>
    <row r="48" spans="1:11" ht="174" customHeight="1" x14ac:dyDescent="0.35">
      <c r="A48" s="136" t="s">
        <v>23</v>
      </c>
      <c r="B48" s="89"/>
      <c r="C48" s="16" t="s">
        <v>447</v>
      </c>
      <c r="D48" s="88" t="s">
        <v>16</v>
      </c>
      <c r="E48" s="154" t="s">
        <v>589</v>
      </c>
      <c r="F48" s="153" t="s">
        <v>590</v>
      </c>
      <c r="G48" s="73">
        <v>45205</v>
      </c>
      <c r="H48" s="73">
        <v>45212</v>
      </c>
      <c r="I48" s="73">
        <v>45233</v>
      </c>
      <c r="J48" s="73">
        <v>45239</v>
      </c>
      <c r="K48" s="88">
        <v>4</v>
      </c>
    </row>
    <row r="49" spans="1:11" ht="79.5" customHeight="1" x14ac:dyDescent="0.35">
      <c r="A49" s="133" t="s">
        <v>31</v>
      </c>
      <c r="B49" s="133"/>
      <c r="C49" s="134" t="s">
        <v>591</v>
      </c>
      <c r="D49" s="126" t="s">
        <v>20</v>
      </c>
      <c r="E49" s="133" t="s">
        <v>17</v>
      </c>
      <c r="F49" s="141" t="s">
        <v>259</v>
      </c>
      <c r="G49" s="125">
        <v>45219</v>
      </c>
      <c r="H49" s="125">
        <v>45226</v>
      </c>
      <c r="I49" s="125">
        <v>45247</v>
      </c>
      <c r="J49" s="125">
        <v>45253</v>
      </c>
      <c r="K49" s="126">
        <v>5</v>
      </c>
    </row>
    <row r="50" spans="1:11" ht="72.5" x14ac:dyDescent="0.35">
      <c r="A50" s="133" t="s">
        <v>55</v>
      </c>
      <c r="B50" s="133"/>
      <c r="C50" s="134" t="s">
        <v>217</v>
      </c>
      <c r="D50" s="126" t="str">
        <f>VLOOKUP(C50,'2022-23 Needs Grid'!$C$3:$F$62,2,0)</f>
        <v>Canada (Ontario)</v>
      </c>
      <c r="E50" s="133" t="str">
        <f>VLOOKUP(C50,'2022-23 Needs Grid'!$C$3:$F$62,3,0)</f>
        <v>Competitive With Current Assortment</v>
      </c>
      <c r="F50" s="141" t="str">
        <f>VLOOKUP(C50,'2022-23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50" s="125">
        <v>45219</v>
      </c>
      <c r="H50" s="125">
        <v>45226</v>
      </c>
      <c r="I50" s="125">
        <v>45247</v>
      </c>
      <c r="J50" s="125">
        <v>45253</v>
      </c>
      <c r="K50" s="126">
        <f>VLOOKUP(C50,'2022-23 Needs Grid'!$C$3:$K$219,9,0)</f>
        <v>3</v>
      </c>
    </row>
    <row r="51" spans="1:11" ht="122.25" customHeight="1" x14ac:dyDescent="0.35">
      <c r="A51" s="89" t="s">
        <v>48</v>
      </c>
      <c r="B51" s="89"/>
      <c r="C51" s="16" t="s">
        <v>454</v>
      </c>
      <c r="D51" s="88" t="s">
        <v>455</v>
      </c>
      <c r="E51" s="89" t="s">
        <v>702</v>
      </c>
      <c r="F51" s="140" t="s">
        <v>703</v>
      </c>
      <c r="G51" s="73">
        <v>45226</v>
      </c>
      <c r="H51" s="73">
        <v>45233</v>
      </c>
      <c r="I51" s="73">
        <v>45254</v>
      </c>
      <c r="J51" s="73">
        <v>45260</v>
      </c>
      <c r="K51" s="88">
        <v>4</v>
      </c>
    </row>
    <row r="52" spans="1:11" ht="42" customHeight="1" x14ac:dyDescent="0.35">
      <c r="A52" s="133" t="s">
        <v>55</v>
      </c>
      <c r="B52" s="133"/>
      <c r="C52" s="134" t="s">
        <v>704</v>
      </c>
      <c r="D52" s="126" t="str">
        <f>VLOOKUP(C52,'2022-23 Needs Grid'!$C$3:$F$62,2,0)</f>
        <v>Canada (Ontario)</v>
      </c>
      <c r="E52" s="133" t="str">
        <f>VLOOKUP(C52,'2022-23 Needs Grid'!$C$3:$F$62,3,0)</f>
        <v>Various</v>
      </c>
      <c r="F52" s="141" t="str">
        <f>VLOOKUP(C52,'2022-23 Needs Grid'!$C$3:$F$62,4,0)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125">
        <v>45240</v>
      </c>
      <c r="H52" s="125">
        <v>45247</v>
      </c>
      <c r="I52" s="125">
        <v>45268</v>
      </c>
      <c r="J52" s="125">
        <v>45274</v>
      </c>
      <c r="K52" s="126">
        <f>VLOOKUP(C52,'2022-23 Needs Grid'!$C$3:$K$219,9,0)</f>
        <v>3</v>
      </c>
    </row>
    <row r="53" spans="1:11" ht="63.75" customHeight="1" x14ac:dyDescent="0.35">
      <c r="A53" s="89" t="s">
        <v>31</v>
      </c>
      <c r="B53" s="89"/>
      <c r="C53" s="16" t="s">
        <v>419</v>
      </c>
      <c r="D53" s="88" t="s">
        <v>20</v>
      </c>
      <c r="E53" s="163" t="s">
        <v>467</v>
      </c>
      <c r="F53" s="140" t="s">
        <v>705</v>
      </c>
      <c r="G53" s="73">
        <v>45268</v>
      </c>
      <c r="H53" s="73">
        <v>45275</v>
      </c>
      <c r="I53" s="73">
        <v>45296</v>
      </c>
      <c r="J53" s="73">
        <v>45302</v>
      </c>
      <c r="K53" s="88">
        <f>VLOOKUP(C53,'2022-23 Needs Grid'!$C$3:$K$219,9,0)</f>
        <v>10</v>
      </c>
    </row>
    <row r="54" spans="1:11" ht="61.4" customHeight="1" x14ac:dyDescent="0.35">
      <c r="A54" s="89" t="s">
        <v>55</v>
      </c>
      <c r="B54" s="89"/>
      <c r="C54" s="16" t="s">
        <v>274</v>
      </c>
      <c r="D54" s="88" t="str">
        <f>VLOOKUP(C54,'2022-23 Needs Grid'!$C$3:$F$62,2,0)</f>
        <v>Canada (Ontario)</v>
      </c>
      <c r="E54" s="89" t="str">
        <f>VLOOKUP(C54,'2022-23 Needs Grid'!$C$3:$F$62,3,0)</f>
        <v>Competitive With Current Assortment</v>
      </c>
      <c r="F54" s="140" t="str">
        <f>VLOOKUP(C54,'2022-23 Needs Grid'!$C$3:$F$62,4,0)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4" s="73">
        <v>45268</v>
      </c>
      <c r="H54" s="73">
        <v>45275</v>
      </c>
      <c r="I54" s="73">
        <v>45296</v>
      </c>
      <c r="J54" s="73">
        <v>45302</v>
      </c>
      <c r="K54" s="88">
        <f>VLOOKUP(C54,'2022-23 Needs Grid'!$C$3:$K$219,9,0)</f>
        <v>3</v>
      </c>
    </row>
    <row r="55" spans="1:11" ht="169.5" customHeight="1" x14ac:dyDescent="0.35">
      <c r="A55" s="133" t="s">
        <v>106</v>
      </c>
      <c r="B55" s="133"/>
      <c r="C55" s="134" t="s">
        <v>420</v>
      </c>
      <c r="D55" s="126" t="str">
        <f>VLOOKUP(C55,'2022-23 Needs Grid'!$C$3:$F$62,2,0)</f>
        <v>All Countries</v>
      </c>
      <c r="E55" s="133" t="s">
        <v>472</v>
      </c>
      <c r="F55" s="141" t="str">
        <f>VLOOKUP(C55,'2022-23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v>
      </c>
      <c r="G55" s="125">
        <v>45296</v>
      </c>
      <c r="H55" s="125">
        <v>45303</v>
      </c>
      <c r="I55" s="125">
        <v>45324</v>
      </c>
      <c r="J55" s="125">
        <v>45330</v>
      </c>
      <c r="K55" s="126">
        <v>6</v>
      </c>
    </row>
    <row r="56" spans="1:11" ht="93" customHeight="1" x14ac:dyDescent="0.35">
      <c r="A56" s="89" t="s">
        <v>55</v>
      </c>
      <c r="B56" s="89"/>
      <c r="C56" s="16" t="s">
        <v>600</v>
      </c>
      <c r="D56" s="88" t="str">
        <f>VLOOKUP(C56,'2022-23 Needs Grid'!$C$3:$F$62,2,0)</f>
        <v>All Countries (excluding Ontario Craft Beer)</v>
      </c>
      <c r="E56" s="89" t="str">
        <f>VLOOKUP(C56,'2022-23 Needs Grid'!$C$3:$F$62,3,0)</f>
        <v>Various</v>
      </c>
      <c r="F56" s="140" t="str">
        <f>VLOOKUP(C56,'2022-23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56" s="73">
        <v>45303</v>
      </c>
      <c r="H56" s="73">
        <v>45310</v>
      </c>
      <c r="I56" s="73">
        <v>45331</v>
      </c>
      <c r="J56" s="73">
        <v>45337</v>
      </c>
      <c r="K56" s="88">
        <f>VLOOKUP(C56,'2022-23 Needs Grid'!$C$3:$K$219,9,0)</f>
        <v>3</v>
      </c>
    </row>
    <row r="57" spans="1:11" ht="178.5" customHeight="1" x14ac:dyDescent="0.35">
      <c r="A57" s="89" t="s">
        <v>55</v>
      </c>
      <c r="B57" s="89"/>
      <c r="C57" s="16" t="s">
        <v>287</v>
      </c>
      <c r="D57" s="88" t="str">
        <f>VLOOKUP(C57,'2022-23 Needs Grid'!$C$3:$F$62,2,0)</f>
        <v>All Countries (excluding Ontario Craft Beer)</v>
      </c>
      <c r="E57" s="89" t="str">
        <f>VLOOKUP(C57,'2022-23 Needs Grid'!$C$3:$F$62,3,0)</f>
        <v>Competitive With Current Assortment</v>
      </c>
      <c r="F57" s="140" t="str">
        <f>VLOOKUP(C57,'2022-23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57" s="73">
        <v>45317</v>
      </c>
      <c r="H57" s="73">
        <v>45324</v>
      </c>
      <c r="I57" s="73">
        <v>45345</v>
      </c>
      <c r="J57" s="73">
        <v>45351</v>
      </c>
      <c r="K57" s="88">
        <f>VLOOKUP(C57,'2022-23 Needs Grid'!$C$3:$K$219,9,0)</f>
        <v>3</v>
      </c>
    </row>
    <row r="58" spans="1:11" ht="91.5" customHeight="1" x14ac:dyDescent="0.35">
      <c r="A58" s="133" t="s">
        <v>14</v>
      </c>
      <c r="B58" s="148"/>
      <c r="C58" s="134" t="s">
        <v>291</v>
      </c>
      <c r="D58" s="150" t="s">
        <v>16</v>
      </c>
      <c r="E58" s="150" t="s">
        <v>17</v>
      </c>
      <c r="F58" s="151" t="s">
        <v>602</v>
      </c>
      <c r="G58" s="125">
        <v>45324</v>
      </c>
      <c r="H58" s="125">
        <v>45331</v>
      </c>
      <c r="I58" s="125">
        <v>45352</v>
      </c>
      <c r="J58" s="125">
        <v>45358</v>
      </c>
      <c r="K58" s="126">
        <f>VLOOKUP(C58,'2022-23 Needs Grid'!$C$3:$K$219,9,0)</f>
        <v>25</v>
      </c>
    </row>
    <row r="59" spans="1:11" ht="90.75" customHeight="1" x14ac:dyDescent="0.35">
      <c r="A59" s="133" t="s">
        <v>390</v>
      </c>
      <c r="B59" s="133"/>
      <c r="C59" s="134" t="s">
        <v>477</v>
      </c>
      <c r="D59" s="133" t="s">
        <v>16</v>
      </c>
      <c r="E59" s="126" t="s">
        <v>17</v>
      </c>
      <c r="F59" s="133" t="s">
        <v>603</v>
      </c>
      <c r="G59" s="125">
        <v>45324</v>
      </c>
      <c r="H59" s="125">
        <v>45331</v>
      </c>
      <c r="I59" s="125">
        <v>45352</v>
      </c>
      <c r="J59" s="125">
        <v>45358</v>
      </c>
      <c r="K59" s="126">
        <f>VLOOKUP(C59,'2022-23 Needs Grid'!$C$3:$K$219,9,0)</f>
        <v>25</v>
      </c>
    </row>
    <row r="60" spans="1:11" ht="90.75" customHeight="1" x14ac:dyDescent="0.35">
      <c r="A60" s="148" t="s">
        <v>475</v>
      </c>
      <c r="B60" s="133"/>
      <c r="C60" s="134" t="s">
        <v>421</v>
      </c>
      <c r="D60" s="126" t="str">
        <f>VLOOKUP(C60,'2022-23 Needs Grid'!$C$3:$F$62,2,0)</f>
        <v>All countries</v>
      </c>
      <c r="E60" s="126" t="str">
        <f>VLOOKUP(C60,'2022-23 Needs Grid'!$C$3:$F$62,3,0)</f>
        <v>Various</v>
      </c>
      <c r="F60" s="141" t="str">
        <f>VLOOKUP(C60,'2022-23 Needs Grid'!$C$3:$F$62,4,0)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v>
      </c>
      <c r="G60" s="125">
        <v>45324</v>
      </c>
      <c r="H60" s="125">
        <v>45331</v>
      </c>
      <c r="I60" s="125">
        <v>45352</v>
      </c>
      <c r="J60" s="125">
        <v>45358</v>
      </c>
      <c r="K60" s="126">
        <f>VLOOKUP(C60,'2022-23 Needs Grid'!$C$3:$K$219,9,0)</f>
        <v>25</v>
      </c>
    </row>
    <row r="61" spans="1:11" ht="147.75" customHeight="1" x14ac:dyDescent="0.35">
      <c r="A61" s="89" t="s">
        <v>106</v>
      </c>
      <c r="B61" s="89"/>
      <c r="C61" s="89" t="s">
        <v>425</v>
      </c>
      <c r="D61" s="88" t="str">
        <f>VLOOKUP(C61,'2022-23 Needs Grid'!$C$3:$F$62,2,0)</f>
        <v>All Countries</v>
      </c>
      <c r="E61" s="89" t="s">
        <v>479</v>
      </c>
      <c r="F61" s="140" t="str">
        <f>VLOOKUP(C61,'2022-23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61" s="73">
        <v>45331</v>
      </c>
      <c r="H61" s="73">
        <v>45338</v>
      </c>
      <c r="I61" s="73">
        <v>45359</v>
      </c>
      <c r="J61" s="73">
        <v>45365</v>
      </c>
      <c r="K61" s="88">
        <f>VLOOKUP(C61,'2022-23 Needs Grid'!$C$3:$K$219,9,0)</f>
        <v>6</v>
      </c>
    </row>
    <row r="62" spans="1:11" ht="167.25" customHeight="1" x14ac:dyDescent="0.35">
      <c r="A62" s="133" t="s">
        <v>14</v>
      </c>
      <c r="B62" s="133"/>
      <c r="C62" s="134" t="s">
        <v>19</v>
      </c>
      <c r="D62" s="126" t="s">
        <v>20</v>
      </c>
      <c r="E62" s="126" t="s">
        <v>531</v>
      </c>
      <c r="F62" s="164" t="s">
        <v>446</v>
      </c>
      <c r="G62" s="125">
        <v>45338</v>
      </c>
      <c r="H62" s="125">
        <v>45345</v>
      </c>
      <c r="I62" s="125">
        <v>45366</v>
      </c>
      <c r="J62" s="125">
        <v>45372</v>
      </c>
      <c r="K62" s="126">
        <f>VLOOKUP(C62,'2022-23 Needs Grid'!$C$3:$K$219,9,0)</f>
        <v>4</v>
      </c>
    </row>
    <row r="63" spans="1:11" ht="105.75" customHeight="1" x14ac:dyDescent="0.35">
      <c r="A63" s="89" t="s">
        <v>38</v>
      </c>
      <c r="B63" s="89"/>
      <c r="C63" s="16" t="s">
        <v>706</v>
      </c>
      <c r="D63" s="88" t="s">
        <v>40</v>
      </c>
      <c r="E63" s="88" t="s">
        <v>707</v>
      </c>
      <c r="F63" s="140" t="s">
        <v>708</v>
      </c>
      <c r="G63" s="73">
        <v>45345</v>
      </c>
      <c r="H63" s="73">
        <v>45352</v>
      </c>
      <c r="I63" s="73">
        <v>45373</v>
      </c>
      <c r="J63" s="73">
        <v>45379</v>
      </c>
      <c r="K63" s="88">
        <v>4</v>
      </c>
    </row>
  </sheetData>
  <autoFilter ref="A2:L63" xr:uid="{00000000-0001-0000-0500-000000000000}">
    <sortState xmlns:xlrd2="http://schemas.microsoft.com/office/spreadsheetml/2017/richdata2" ref="A3:L63">
      <sortCondition ref="G2:G63"/>
    </sortState>
  </autoFilter>
  <customSheetViews>
    <customSheetView guid="{185A5CD5-3184-493D-8586-15BEEE1E3F5A}" scale="90">
      <selection activeCell="F5" sqref="F5"/>
      <pageMargins left="0" right="0" top="0" bottom="0" header="0" footer="0"/>
    </customSheetView>
    <customSheetView guid="{D60E86EB-F5F3-43AC-A4F6-D4B3DC453DD2}" scale="80">
      <selection activeCell="D3" sqref="D3"/>
      <pageMargins left="0" right="0" top="0" bottom="0" header="0" footer="0"/>
    </customSheetView>
  </customSheetViews>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491B0A5AA8184CB9A1684AFF728E05" ma:contentTypeVersion="15" ma:contentTypeDescription="Create a new document." ma:contentTypeScope="" ma:versionID="c92fbf1eb5e959a12b8faf606206f262">
  <xsd:schema xmlns:xsd="http://www.w3.org/2001/XMLSchema" xmlns:xs="http://www.w3.org/2001/XMLSchema" xmlns:p="http://schemas.microsoft.com/office/2006/metadata/properties" xmlns:ns2="2bbaee98-360c-4c66-87cd-6e82efff1342" xmlns:ns3="865c7c19-e875-4bbe-b64a-bdfc8f73364f" targetNamespace="http://schemas.microsoft.com/office/2006/metadata/properties" ma:root="true" ma:fieldsID="9fb3f086d869369ed45e1ff9d2909216" ns2:_="" ns3:_="">
    <xsd:import namespace="2bbaee98-360c-4c66-87cd-6e82efff1342"/>
    <xsd:import namespace="865c7c19-e875-4bbe-b64a-bdfc8f7336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baee98-360c-4c66-87cd-6e82efff1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8729f12-cd18-440b-857f-368e5950d2dc"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5c7c19-e875-4bbe-b64a-bdfc8f7336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d11139-a464-49bc-8424-efd6bd3a4f8c}" ma:internalName="TaxCatchAll" ma:showField="CatchAllData" ma:web="865c7c19-e875-4bbe-b64a-bdfc8f7336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bbaee98-360c-4c66-87cd-6e82efff1342">
      <Terms xmlns="http://schemas.microsoft.com/office/infopath/2007/PartnerControls"/>
    </lcf76f155ced4ddcb4097134ff3c332f>
    <TaxCatchAll xmlns="865c7c19-e875-4bbe-b64a-bdfc8f73364f" xsi:nil="true"/>
    <SharedWithUsers xmlns="865c7c19-e875-4bbe-b64a-bdfc8f73364f">
      <UserInfo>
        <DisplayName>Boven, Neal</DisplayName>
        <AccountId>268</AccountId>
        <AccountType/>
      </UserInfo>
      <UserInfo>
        <DisplayName>Doherty, Liam</DisplayName>
        <AccountId>30</AccountId>
        <AccountType/>
      </UserInfo>
      <UserInfo>
        <DisplayName>Carter, Karen</DisplayName>
        <AccountId>143</AccountId>
        <AccountType/>
      </UserInfo>
      <UserInfo>
        <DisplayName>Parmar, Mihir</DisplayName>
        <AccountId>136</AccountId>
        <AccountType/>
      </UserInfo>
      <UserInfo>
        <DisplayName>Hofweller, Tania</DisplayName>
        <AccountId>138</AccountId>
        <AccountType/>
      </UserInfo>
      <UserInfo>
        <DisplayName>Hauser, Julie</DisplayName>
        <AccountId>48</AccountId>
        <AccountType/>
      </UserInfo>
      <UserInfo>
        <DisplayName>Mustard, Amanda</DisplayName>
        <AccountId>74</AccountId>
        <AccountType/>
      </UserInfo>
      <UserInfo>
        <DisplayName>Liao, Emily</DisplayName>
        <AccountId>134</AccountId>
        <AccountType/>
      </UserInfo>
      <UserInfo>
        <DisplayName>Pearce, Madison</DisplayName>
        <AccountId>96</AccountId>
        <AccountType/>
      </UserInfo>
    </SharedWithUsers>
  </documentManagement>
</p:properties>
</file>

<file path=customXml/itemProps1.xml><?xml version="1.0" encoding="utf-8"?>
<ds:datastoreItem xmlns:ds="http://schemas.openxmlformats.org/officeDocument/2006/customXml" ds:itemID="{60E340CF-48D9-4D0E-886D-49C4577192F3}">
  <ds:schemaRefs>
    <ds:schemaRef ds:uri="http://schemas.microsoft.com/sharepoint/v3/contenttype/forms"/>
  </ds:schemaRefs>
</ds:datastoreItem>
</file>

<file path=customXml/itemProps2.xml><?xml version="1.0" encoding="utf-8"?>
<ds:datastoreItem xmlns:ds="http://schemas.openxmlformats.org/officeDocument/2006/customXml" ds:itemID="{B2E0CDCF-A829-46C9-AEB7-105D8348B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baee98-360c-4c66-87cd-6e82efff1342"/>
    <ds:schemaRef ds:uri="865c7c19-e875-4bbe-b64a-bdfc8f733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008E4C-562F-458C-8141-263F8A784E7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2bbaee98-360c-4c66-87cd-6e82efff1342"/>
    <ds:schemaRef ds:uri="865c7c19-e875-4bbe-b64a-bdfc8f73364f"/>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LY call-New Dates</vt:lpstr>
      <vt:lpstr>2019-2020 Needs Grid</vt:lpstr>
      <vt:lpstr>2018-19 Needs Trade Grid</vt:lpstr>
      <vt:lpstr>Aditional Adhoc pre existing</vt:lpstr>
      <vt:lpstr>2020-21 Needs Grid</vt:lpstr>
      <vt:lpstr>2024-25 Needs (Sept to March)</vt:lpstr>
      <vt:lpstr>2023-24 Needs (All)</vt:lpstr>
      <vt:lpstr>2024-25 Needs (Previous)</vt:lpstr>
      <vt:lpstr>2023-24 Needs Grid Old</vt:lpstr>
      <vt:lpstr>2022-23 Needs Grid</vt:lpstr>
      <vt:lpstr>2019-20 Final</vt:lpstr>
      <vt:lpstr>'LY call-New Dates'!Print_Area</vt:lpstr>
      <vt:lpstr>'2023-24 Needs (All)'!Print_Titles</vt:lpstr>
      <vt:lpstr>'2023-24 Needs Grid Old'!Print_Titles</vt:lpstr>
      <vt:lpstr>'2024-25 Needs (Previous)'!Print_Titles</vt:lpstr>
      <vt:lpstr>'2024-25 Needs (Sept to March)'!Print_Titles</vt:lpstr>
      <vt:lpstr>'LY call-New Dates'!Print_Titles</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Cook, Kirstie</cp:lastModifiedBy>
  <cp:revision/>
  <dcterms:created xsi:type="dcterms:W3CDTF">2017-12-28T15:13:35Z</dcterms:created>
  <dcterms:modified xsi:type="dcterms:W3CDTF">2024-06-28T18:12:49Z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0x01010009491B0A5AA8184CB9A1684AFF728E05</vt:lpwstr>
  </property>
  <property fmtid="{D5CDD505-2E9C-101B-9397-08002B2CF9AE}" pid="3" name="MediaServiceImageTags">
    <vt:lpwstr/>
  </property>
</Properties>
</file>