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lcbo-my.sharepoint.com/personal/kirstie_cook_lcbo_com/Documents/Documents/SMI/Doing Business With LCBO/2025/"/>
    </mc:Choice>
  </mc:AlternateContent>
  <xr:revisionPtr revIDLastSave="1" documentId="8_{FF5F3757-A83A-46C2-8C9E-97F54384BBE5}" xr6:coauthVersionLast="47" xr6:coauthVersionMax="47" xr10:uidLastSave="{6CF9EB69-DCC5-48CF-A999-A4FEEBCE7273}"/>
  <bookViews>
    <workbookView xWindow="-120" yWindow="-120" windowWidth="29040" windowHeight="15720" firstSheet="5" activeTab="5" xr2:uid="{00000000-000D-0000-FFFF-FFFF00000000}"/>
  </bookViews>
  <sheets>
    <sheet name="LY call-New Dates" sheetId="1" state="hidden" r:id="rId1"/>
    <sheet name="2019-2020 Needs Grid" sheetId="2" state="hidden" r:id="rId2"/>
    <sheet name="2018-19 Needs Trade Grid" sheetId="3" state="hidden" r:id="rId3"/>
    <sheet name="Aditional Adhoc pre existing" sheetId="4" state="hidden" r:id="rId4"/>
    <sheet name="2020-21 Needs Grid" sheetId="6" state="hidden" r:id="rId5"/>
    <sheet name="2025-26 Needs (Oct - Mar)" sheetId="17" r:id="rId6"/>
    <sheet name="2025-26 Needs (March - Sept" sheetId="14" state="hidden" r:id="rId7"/>
    <sheet name="2024-25 Needs" sheetId="15" state="hidden" r:id="rId8"/>
    <sheet name="Product Needs Letter" sheetId="16" state="hidden" r:id="rId9"/>
    <sheet name="2023-24 Needs (All)" sheetId="12" state="hidden" r:id="rId10"/>
    <sheet name="2023-24 Needs Grid Old" sheetId="8" state="hidden" r:id="rId11"/>
    <sheet name="2022-23 Needs Grid" sheetId="10" state="hidden" r:id="rId12"/>
    <sheet name="2019-20 Final" sheetId="5" state="hidden" r:id="rId13"/>
  </sheets>
  <definedNames>
    <definedName name="_xlnm._FilterDatabase" localSheetId="2" hidden="1">'2018-19 Needs Trade Grid'!$A$3:$L$70</definedName>
    <definedName name="_xlnm._FilterDatabase" localSheetId="12" hidden="1">'2019-20 Final'!$A$3:$L$34</definedName>
    <definedName name="_xlnm._FilterDatabase" localSheetId="1" hidden="1">'2019-2020 Needs Grid'!$A$2:$N$73</definedName>
    <definedName name="_xlnm._FilterDatabase" localSheetId="4" hidden="1">'2020-21 Needs Grid'!$A$2:$N$65</definedName>
    <definedName name="_xlnm._FilterDatabase" localSheetId="11" hidden="1">'2022-23 Needs Grid'!$A$2:$P$62</definedName>
    <definedName name="_xlnm._FilterDatabase" localSheetId="9" hidden="1">'2023-24 Needs (All)'!$A$2:$N$64</definedName>
    <definedName name="_xlnm._FilterDatabase" localSheetId="10" hidden="1">'2023-24 Needs Grid Old'!$A$2:$L$63</definedName>
    <definedName name="_xlnm._FilterDatabase" localSheetId="7" hidden="1">'2024-25 Needs'!$A$2:$L$67</definedName>
    <definedName name="_xlnm._FilterDatabase" localSheetId="6" hidden="1">'2025-26 Needs (March - Sept'!$A$2:$K$50</definedName>
    <definedName name="_xlnm._FilterDatabase" localSheetId="5" hidden="1">'2025-26 Needs (Oct - Mar)'!$A$2:$K$26</definedName>
    <definedName name="_xlnm._FilterDatabase" localSheetId="0" hidden="1">'LY call-New Dates'!$A$3:$Q$82</definedName>
    <definedName name="_xlnm.Print_Area" localSheetId="0">'LY call-New Dates'!$A$3:$M$82</definedName>
    <definedName name="_xlnm.Print_Titles" localSheetId="9">'2023-24 Needs (All)'!$1:$2</definedName>
    <definedName name="_xlnm.Print_Titles" localSheetId="10">'2023-24 Needs Grid Old'!$1:$2</definedName>
    <definedName name="_xlnm.Print_Titles" localSheetId="7">'2024-25 Needs'!$1:$2</definedName>
    <definedName name="_xlnm.Print_Titles" localSheetId="6">'2025-26 Needs (March - Sept'!$1:$2</definedName>
    <definedName name="_xlnm.Print_Titles" localSheetId="5">'2025-26 Needs (Oct - Mar)'!$1:$2</definedName>
    <definedName name="_xlnm.Print_Titles" localSheetId="0">'LY call-New Dates'!$3:$3</definedName>
    <definedName name="Z_185A5CD5_3184_493D_8586_15BEEE1E3F5A_.wvu.FilterData" localSheetId="2" hidden="1">'2018-19 Needs Trade Grid'!$A$3:$L$70</definedName>
    <definedName name="Z_185A5CD5_3184_493D_8586_15BEEE1E3F5A_.wvu.FilterData" localSheetId="12" hidden="1">'2019-20 Final'!$A$3:$L$34</definedName>
    <definedName name="Z_185A5CD5_3184_493D_8586_15BEEE1E3F5A_.wvu.FilterData" localSheetId="1" hidden="1">'2019-2020 Needs Grid'!$A$2:$N$73</definedName>
    <definedName name="Z_185A5CD5_3184_493D_8586_15BEEE1E3F5A_.wvu.FilterData" localSheetId="4" hidden="1">'2020-21 Needs Grid'!$A$2:$N$65</definedName>
    <definedName name="Z_185A5CD5_3184_493D_8586_15BEEE1E3F5A_.wvu.FilterData" localSheetId="0" hidden="1">'LY call-New Dates'!$A$3:$Q$82</definedName>
    <definedName name="Z_185A5CD5_3184_493D_8586_15BEEE1E3F5A_.wvu.PrintArea" localSheetId="0" hidden="1">'LY call-New Dates'!$A$3:$M$82</definedName>
    <definedName name="Z_185A5CD5_3184_493D_8586_15BEEE1E3F5A_.wvu.PrintTitles" localSheetId="0" hidden="1">'LY call-New Dates'!$3:$3</definedName>
    <definedName name="Z_22257EB2_3327_40FC_8113_145770006338_.wvu.FilterData" localSheetId="2" hidden="1">'2018-19 Needs Trade Grid'!$A$3:$L$70</definedName>
    <definedName name="Z_22257EB2_3327_40FC_8113_145770006338_.wvu.FilterData" localSheetId="12" hidden="1">'2019-20 Final'!$A$3:$L$34</definedName>
    <definedName name="Z_22257EB2_3327_40FC_8113_145770006338_.wvu.FilterData" localSheetId="1" hidden="1">'2019-2020 Needs Grid'!$A$2:$N$73</definedName>
    <definedName name="Z_22257EB2_3327_40FC_8113_145770006338_.wvu.FilterData" localSheetId="4" hidden="1">'2020-21 Needs Grid'!$A$2:$N$65</definedName>
    <definedName name="Z_22257EB2_3327_40FC_8113_145770006338_.wvu.FilterData" localSheetId="0" hidden="1">'LY call-New Dates'!$A$3:$Q$82</definedName>
    <definedName name="Z_22257EB2_3327_40FC_8113_145770006338_.wvu.PrintArea" localSheetId="0" hidden="1">'LY call-New Dates'!$A$3:$M$82</definedName>
    <definedName name="Z_22257EB2_3327_40FC_8113_145770006338_.wvu.PrintTitles" localSheetId="0" hidden="1">'LY call-New Dates'!$3:$3</definedName>
    <definedName name="Z_5242C2FD_3BB9_4DAC_92E5_B2C7FB08710C_.wvu.FilterData" localSheetId="0" hidden="1">'LY call-New Dates'!$A$3:$M$82</definedName>
    <definedName name="Z_5242C2FD_3BB9_4DAC_92E5_B2C7FB08710C_.wvu.PrintArea" localSheetId="0" hidden="1">'LY call-New Dates'!$C$3:$M$81</definedName>
    <definedName name="Z_5242C2FD_3BB9_4DAC_92E5_B2C7FB08710C_.wvu.PrintTitles" localSheetId="0" hidden="1">'LY call-New Dates'!$3:$3</definedName>
    <definedName name="Z_5B3AED00_93DF_4FAB_9F3C_5DA9CBE9CC8B_.wvu.FilterData" localSheetId="2" hidden="1">'2018-19 Needs Trade Grid'!$A$3:$L$70</definedName>
    <definedName name="Z_5B3AED00_93DF_4FAB_9F3C_5DA9CBE9CC8B_.wvu.FilterData" localSheetId="12" hidden="1">'2019-20 Final'!$A$3:$L$34</definedName>
    <definedName name="Z_5B3AED00_93DF_4FAB_9F3C_5DA9CBE9CC8B_.wvu.FilterData" localSheetId="1" hidden="1">'2019-2020 Needs Grid'!$A$2:$N$73</definedName>
    <definedName name="Z_5B3AED00_93DF_4FAB_9F3C_5DA9CBE9CC8B_.wvu.FilterData" localSheetId="4" hidden="1">'2020-21 Needs Grid'!$A$2:$N$65</definedName>
    <definedName name="Z_5B3AED00_93DF_4FAB_9F3C_5DA9CBE9CC8B_.wvu.FilterData" localSheetId="0" hidden="1">'LY call-New Dates'!$A$3:$Q$82</definedName>
    <definedName name="Z_5B3AED00_93DF_4FAB_9F3C_5DA9CBE9CC8B_.wvu.PrintArea" localSheetId="0" hidden="1">'LY call-New Dates'!$A$3:$M$82</definedName>
    <definedName name="Z_5B3AED00_93DF_4FAB_9F3C_5DA9CBE9CC8B_.wvu.PrintTitles" localSheetId="0" hidden="1">'LY call-New Dates'!$3:$3</definedName>
    <definedName name="Z_5EEFC647_E229_4B06_B5EB_D4DFB76163A8_.wvu.FilterData" localSheetId="4" hidden="1">'2020-21 Needs Grid'!$A$2:$N$65</definedName>
    <definedName name="Z_73078B99_6B6B_4F3B_AEEA_5AC4F88B9E68_.wvu.FilterData" localSheetId="2" hidden="1">'2018-19 Needs Trade Grid'!$A$3:$L$70</definedName>
    <definedName name="Z_73078B99_6B6B_4F3B_AEEA_5AC4F88B9E68_.wvu.FilterData" localSheetId="12" hidden="1">'2019-20 Final'!$A$3:$L$34</definedName>
    <definedName name="Z_73078B99_6B6B_4F3B_AEEA_5AC4F88B9E68_.wvu.FilterData" localSheetId="1" hidden="1">'2019-2020 Needs Grid'!$A$2:$N$73</definedName>
    <definedName name="Z_73078B99_6B6B_4F3B_AEEA_5AC4F88B9E68_.wvu.FilterData" localSheetId="4" hidden="1">'2020-21 Needs Grid'!$A$2:$N$65</definedName>
    <definedName name="Z_73078B99_6B6B_4F3B_AEEA_5AC4F88B9E68_.wvu.FilterData" localSheetId="0" hidden="1">'LY call-New Dates'!$A$3:$Q$82</definedName>
    <definedName name="Z_73078B99_6B6B_4F3B_AEEA_5AC4F88B9E68_.wvu.PrintArea" localSheetId="0" hidden="1">'LY call-New Dates'!$A$3:$M$82</definedName>
    <definedName name="Z_73078B99_6B6B_4F3B_AEEA_5AC4F88B9E68_.wvu.PrintTitles" localSheetId="0" hidden="1">'LY call-New Dates'!$3:$3</definedName>
    <definedName name="Z_86D03E58_6E63_487F_8801_6291394FC5FB_.wvu.FilterData" localSheetId="0" hidden="1">'LY call-New Dates'!$A$3:$M$82</definedName>
    <definedName name="Z_A14B8E4B_3F8F_4606_8E44_39BB9FEA4A2E_.wvu.FilterData" localSheetId="2" hidden="1">'2018-19 Needs Trade Grid'!$A$1:$L$70</definedName>
    <definedName name="Z_A14B8E4B_3F8F_4606_8E44_39BB9FEA4A2E_.wvu.FilterData" localSheetId="12" hidden="1">'2019-20 Final'!$A$3:$L$34</definedName>
    <definedName name="Z_A14B8E4B_3F8F_4606_8E44_39BB9FEA4A2E_.wvu.FilterData" localSheetId="1" hidden="1">'2019-2020 Needs Grid'!$A$2:$N$73</definedName>
    <definedName name="Z_A14B8E4B_3F8F_4606_8E44_39BB9FEA4A2E_.wvu.FilterData" localSheetId="4" hidden="1">'2020-21 Needs Grid'!$A$2:$N$65</definedName>
    <definedName name="Z_A14B8E4B_3F8F_4606_8E44_39BB9FEA4A2E_.wvu.FilterData" localSheetId="0" hidden="1">'LY call-New Dates'!$A$3:$Q$82</definedName>
    <definedName name="Z_A14B8E4B_3F8F_4606_8E44_39BB9FEA4A2E_.wvu.PrintArea" localSheetId="0" hidden="1">'LY call-New Dates'!$A$3:$M$82</definedName>
    <definedName name="Z_A14B8E4B_3F8F_4606_8E44_39BB9FEA4A2E_.wvu.PrintTitles" localSheetId="0" hidden="1">'LY call-New Dates'!$3:$3</definedName>
    <definedName name="Z_A14B8E4B_3F8F_4606_8E44_39BB9FEA4A2E_.wvu.Rows" localSheetId="4" hidden="1">'2020-21 Needs Grid'!$3:$65</definedName>
    <definedName name="Z_A419E118_27CE_453F_8E2E_57861CD2041E_.wvu.FilterData" localSheetId="2" hidden="1">'2018-19 Needs Trade Grid'!$A$3:$L$70</definedName>
    <definedName name="Z_A419E118_27CE_453F_8E2E_57861CD2041E_.wvu.FilterData" localSheetId="12" hidden="1">'2019-20 Final'!$A$37:$L$57</definedName>
    <definedName name="Z_A419E118_27CE_453F_8E2E_57861CD2041E_.wvu.FilterData" localSheetId="1" hidden="1">'2019-2020 Needs Grid'!$A$2:$N$73</definedName>
    <definedName name="Z_A419E118_27CE_453F_8E2E_57861CD2041E_.wvu.FilterData" localSheetId="4" hidden="1">'2020-21 Needs Grid'!$A$2:$N$65</definedName>
    <definedName name="Z_A419E118_27CE_453F_8E2E_57861CD2041E_.wvu.FilterData" localSheetId="0" hidden="1">'LY call-New Dates'!$A$3:$Q$82</definedName>
    <definedName name="Z_A419E118_27CE_453F_8E2E_57861CD2041E_.wvu.PrintArea" localSheetId="0" hidden="1">'LY call-New Dates'!$A$3:$M$82</definedName>
    <definedName name="Z_A419E118_27CE_453F_8E2E_57861CD2041E_.wvu.PrintTitles" localSheetId="0" hidden="1">'LY call-New Dates'!$3:$3</definedName>
    <definedName name="Z_D60E86EB_F5F3_43AC_A4F6_D4B3DC453DD2_.wvu.FilterData" localSheetId="2" hidden="1">'2018-19 Needs Trade Grid'!$A$3:$L$70</definedName>
    <definedName name="Z_D60E86EB_F5F3_43AC_A4F6_D4B3DC453DD2_.wvu.FilterData" localSheetId="12" hidden="1">'2019-20 Final'!$A$3:$L$34</definedName>
    <definedName name="Z_D60E86EB_F5F3_43AC_A4F6_D4B3DC453DD2_.wvu.FilterData" localSheetId="1" hidden="1">'2019-2020 Needs Grid'!$A$2:$N$73</definedName>
    <definedName name="Z_D60E86EB_F5F3_43AC_A4F6_D4B3DC453DD2_.wvu.FilterData" localSheetId="4" hidden="1">'2020-21 Needs Grid'!$A$2:$N$65</definedName>
    <definedName name="Z_D60E86EB_F5F3_43AC_A4F6_D4B3DC453DD2_.wvu.FilterData" localSheetId="0" hidden="1">'LY call-New Dates'!$A$3:$Q$82</definedName>
    <definedName name="Z_D60E86EB_F5F3_43AC_A4F6_D4B3DC453DD2_.wvu.PrintArea" localSheetId="0" hidden="1">'LY call-New Dates'!$A$3:$M$82</definedName>
    <definedName name="Z_D60E86EB_F5F3_43AC_A4F6_D4B3DC453DD2_.wvu.PrintTitles" localSheetId="0" hidden="1">'LY call-New Dates'!$3:$3</definedName>
    <definedName name="Z_D768906C_612A_4FF7_B95A_97D7F584971C_.wvu.FilterData" localSheetId="0" hidden="1">'LY call-New Dates'!$A$3:$Q$82</definedName>
    <definedName name="Z_D768906C_612A_4FF7_B95A_97D7F584971C_.wvu.PrintArea" localSheetId="0" hidden="1">'LY call-New Dates'!$A$3:$M$82</definedName>
    <definedName name="Z_D768906C_612A_4FF7_B95A_97D7F584971C_.wvu.PrintTitles" localSheetId="0" hidden="1">'LY call-New Dates'!$3:$3</definedName>
  </definedNames>
  <calcPr calcId="191028"/>
  <customWorkbookViews>
    <customWorkbookView name="LCBO - Personal View" guid="{185A5CD5-3184-493D-8586-15BEEE1E3F5A}" mergeInterval="0" changesSavedWin="1" personalView="1" maximized="1" windowWidth="1916" windowHeight="807" activeSheetId="8"/>
    <customWorkbookView name="meaiv - Personal View" guid="{73078B99-6B6B-4F3B-AEEA-5AC4F88B9E68}" mergeInterval="0" personalView="1" maximized="1" windowWidth="1916" windowHeight="935" activeSheetId="7"/>
    <customWorkbookView name="Cloutier, Peter - Personal View" guid="{A419E118-27CE-453F-8E2E-57861CD2041E}" mergeInterval="0" personalView="1" maximized="1" windowWidth="2516" windowHeight="1216" activeSheetId="7"/>
    <customWorkbookView name="Greg MacDonald - Personal View" guid="{22257EB2-3327-40FC-8113-145770006338}" mergeInterval="0" personalView="1" maximized="1" windowWidth="1676" windowHeight="729" activeSheetId="6"/>
    <customWorkbookView name="Cundari, Marie - Personal View" guid="{5B3AED00-93DF-4FAB-9F3C-5DA9CBE9CC8B}" mergeInterval="0" personalView="1" maximized="1" windowWidth="1598" windowHeight="574" activeSheetId="7"/>
    <customWorkbookView name="mealb - Personal View" guid="{A14B8E4B-3F8F-4606-8E44-39BB9FEA4A2E}" mergeInterval="0" personalView="1" maximized="1" windowWidth="1676" windowHeight="579" activeSheetId="7"/>
    <customWorkbookView name="Caputo, Adam - Personal View" guid="{D60E86EB-F5F3-43AC-A4F6-D4B3DC453DD2}" mergeInterval="0" personalView="1" maximized="1" xWindow="-11" yWindow="-11" windowWidth="1942" windowHeight="1056"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8" l="1"/>
  <c r="F15" i="8"/>
  <c r="D26" i="8"/>
  <c r="F26" i="8"/>
  <c r="K15" i="8"/>
  <c r="D34" i="8"/>
  <c r="K59" i="8"/>
  <c r="F54" i="8"/>
  <c r="E54" i="8"/>
  <c r="D54" i="8"/>
  <c r="F52" i="8"/>
  <c r="E52" i="8"/>
  <c r="D52" i="8"/>
  <c r="K62" i="8"/>
  <c r="K61" i="8"/>
  <c r="K60" i="8"/>
  <c r="K58" i="8"/>
  <c r="K57" i="8"/>
  <c r="K56" i="8"/>
  <c r="K53" i="8"/>
  <c r="K54" i="8"/>
  <c r="K52" i="8"/>
  <c r="K50" i="8"/>
  <c r="K47" i="8"/>
  <c r="K46" i="8"/>
  <c r="K42" i="8"/>
  <c r="K40" i="8"/>
  <c r="K37" i="8"/>
  <c r="K39" i="8"/>
  <c r="K31" i="8"/>
  <c r="K30" i="8"/>
  <c r="K29" i="8"/>
  <c r="K24" i="8"/>
  <c r="K23" i="8"/>
  <c r="K22" i="8"/>
  <c r="K21" i="8"/>
  <c r="K20" i="8"/>
  <c r="K16" i="8"/>
  <c r="K13" i="8"/>
  <c r="K14" i="8"/>
  <c r="K10" i="8"/>
  <c r="K9" i="8"/>
  <c r="K8" i="8"/>
  <c r="K7" i="8"/>
  <c r="K5" i="8"/>
  <c r="K33" i="8"/>
  <c r="F16" i="8"/>
  <c r="E16" i="8"/>
  <c r="F13" i="8"/>
  <c r="E13" i="8"/>
  <c r="F14" i="8"/>
  <c r="E14" i="8"/>
  <c r="F60" i="8"/>
  <c r="D33" i="8"/>
  <c r="E33" i="8"/>
  <c r="F33" i="8"/>
  <c r="D28" i="8"/>
  <c r="E28" i="8"/>
  <c r="F61" i="8"/>
  <c r="D61" i="8"/>
  <c r="E60" i="8"/>
  <c r="D60" i="8"/>
  <c r="F57" i="8"/>
  <c r="E57" i="8"/>
  <c r="D57" i="8"/>
  <c r="F56" i="8"/>
  <c r="E56" i="8"/>
  <c r="D56" i="8"/>
  <c r="F55" i="8"/>
  <c r="D55" i="8"/>
  <c r="F50" i="8"/>
  <c r="E50" i="8"/>
  <c r="D50" i="8"/>
  <c r="F46" i="8"/>
  <c r="E46" i="8"/>
  <c r="D46" i="8"/>
  <c r="F42" i="8"/>
  <c r="E42" i="8"/>
  <c r="D42" i="8"/>
  <c r="D40" i="8"/>
  <c r="F37" i="8"/>
  <c r="E37" i="8"/>
  <c r="D37" i="8"/>
  <c r="F20" i="8"/>
  <c r="E20" i="8"/>
  <c r="D20" i="8"/>
  <c r="D15" i="8"/>
  <c r="E9" i="8"/>
  <c r="E8" i="8"/>
  <c r="F7" i="8"/>
  <c r="E7" i="8"/>
  <c r="D7" i="8"/>
  <c r="F5" i="8"/>
  <c r="E5" i="8"/>
  <c r="D5" i="8"/>
  <c r="E18" i="6" l="1"/>
  <c r="E33" i="6"/>
  <c r="E46" i="6"/>
  <c r="E63" i="6"/>
  <c r="E32" i="6"/>
  <c r="F32" i="6"/>
  <c r="F33" i="6"/>
  <c r="F39" i="6"/>
  <c r="F40" i="6"/>
  <c r="F44" i="6"/>
  <c r="A13" i="6"/>
  <c r="E13" i="6"/>
  <c r="D13" i="6"/>
  <c r="K13" i="6"/>
  <c r="A65" i="6"/>
  <c r="D65" i="6"/>
  <c r="E65" i="6"/>
  <c r="F65" i="6"/>
  <c r="K65" i="6"/>
  <c r="A51" i="6"/>
  <c r="D51" i="6"/>
  <c r="E51" i="6"/>
  <c r="F51" i="6"/>
  <c r="K51" i="6"/>
  <c r="A52" i="6"/>
  <c r="D52" i="6"/>
  <c r="E52" i="6"/>
  <c r="F52" i="6"/>
  <c r="K52" i="6"/>
  <c r="A53" i="6"/>
  <c r="D53" i="6"/>
  <c r="E53" i="6"/>
  <c r="F53" i="6"/>
  <c r="K53" i="6"/>
  <c r="K54" i="6"/>
  <c r="K55" i="6"/>
  <c r="A57" i="6"/>
  <c r="D57" i="6"/>
  <c r="E57" i="6"/>
  <c r="F57" i="6"/>
  <c r="K57" i="6"/>
  <c r="A58" i="6"/>
  <c r="D58" i="6"/>
  <c r="E58" i="6"/>
  <c r="F58" i="6"/>
  <c r="K58" i="6"/>
  <c r="A59" i="6"/>
  <c r="K59" i="6"/>
  <c r="A60" i="6"/>
  <c r="D60" i="6"/>
  <c r="E60" i="6"/>
  <c r="F60" i="6"/>
  <c r="K60" i="6"/>
  <c r="A61" i="6"/>
  <c r="D61" i="6"/>
  <c r="E61" i="6"/>
  <c r="F61" i="6"/>
  <c r="K61" i="6"/>
  <c r="A63" i="6"/>
  <c r="D63" i="6"/>
  <c r="F63" i="6"/>
  <c r="K63" i="6"/>
  <c r="K23" i="6"/>
  <c r="A24" i="6"/>
  <c r="K25" i="6"/>
  <c r="A26" i="6"/>
  <c r="D26" i="6"/>
  <c r="E26" i="6"/>
  <c r="F26" i="6"/>
  <c r="K26" i="6"/>
  <c r="A28" i="6"/>
  <c r="D28" i="6"/>
  <c r="E28" i="6"/>
  <c r="F28" i="6"/>
  <c r="K28" i="6"/>
  <c r="A29" i="6"/>
  <c r="D29" i="6"/>
  <c r="E29" i="6"/>
  <c r="F29" i="6"/>
  <c r="K29" i="6"/>
  <c r="A30" i="6"/>
  <c r="D30" i="6"/>
  <c r="K30" i="6"/>
  <c r="A32" i="6"/>
  <c r="D32" i="6"/>
  <c r="K32" i="6"/>
  <c r="A33" i="6"/>
  <c r="D33" i="6"/>
  <c r="K33" i="6"/>
  <c r="A37" i="6"/>
  <c r="A38" i="6"/>
  <c r="A39" i="6"/>
  <c r="D39" i="6"/>
  <c r="E39" i="6"/>
  <c r="K39" i="6"/>
  <c r="A40" i="6"/>
  <c r="D40" i="6"/>
  <c r="E40" i="6"/>
  <c r="K40" i="6"/>
  <c r="K42" i="6"/>
  <c r="A44" i="6"/>
  <c r="D44" i="6"/>
  <c r="E44" i="6"/>
  <c r="K44" i="6"/>
  <c r="A45" i="6"/>
  <c r="D45" i="6"/>
  <c r="E45" i="6"/>
  <c r="F45" i="6"/>
  <c r="K45" i="6"/>
  <c r="A46" i="6"/>
  <c r="D46" i="6"/>
  <c r="F46" i="6"/>
  <c r="K46" i="6"/>
  <c r="A47" i="6"/>
  <c r="D47" i="6"/>
  <c r="E47" i="6"/>
  <c r="F47" i="6"/>
  <c r="K47" i="6"/>
  <c r="A48" i="6"/>
  <c r="D48" i="6"/>
  <c r="E48" i="6"/>
  <c r="F48" i="6"/>
  <c r="K48" i="6"/>
  <c r="A49" i="6"/>
  <c r="D49" i="6"/>
  <c r="E49" i="6"/>
  <c r="F49" i="6"/>
  <c r="K49" i="6"/>
  <c r="A50" i="6"/>
  <c r="D50" i="6"/>
  <c r="E50" i="6"/>
  <c r="F50" i="6"/>
  <c r="K50" i="6"/>
  <c r="A6" i="6"/>
  <c r="D6" i="6"/>
  <c r="E6" i="6"/>
  <c r="F6" i="6"/>
  <c r="K6" i="6"/>
  <c r="A7" i="6"/>
  <c r="D7" i="6"/>
  <c r="E7" i="6"/>
  <c r="F7" i="6"/>
  <c r="K7" i="6"/>
  <c r="A12" i="6"/>
  <c r="D12" i="6"/>
  <c r="E12" i="6"/>
  <c r="F12" i="6"/>
  <c r="K12" i="6"/>
  <c r="A14" i="6"/>
  <c r="D14" i="6"/>
  <c r="E14" i="6"/>
  <c r="F14" i="6"/>
  <c r="K14" i="6"/>
  <c r="A16" i="6"/>
  <c r="D16" i="6"/>
  <c r="E16" i="6"/>
  <c r="F16" i="6"/>
  <c r="K16" i="6"/>
  <c r="K17" i="6"/>
  <c r="A18" i="6"/>
  <c r="D18" i="6"/>
  <c r="F18" i="6"/>
  <c r="K18" i="6"/>
  <c r="K19" i="6"/>
  <c r="A20" i="6"/>
  <c r="D20" i="6"/>
  <c r="E20" i="6"/>
  <c r="F20" i="6"/>
  <c r="K20" i="6"/>
  <c r="A21" i="6"/>
  <c r="D21" i="6"/>
  <c r="E21" i="6"/>
  <c r="F21" i="6"/>
  <c r="K21" i="6"/>
  <c r="K3" i="6"/>
  <c r="A3" i="6"/>
  <c r="F3" i="6"/>
  <c r="E3" i="6"/>
  <c r="D3" i="6"/>
  <c r="F44" i="2"/>
  <c r="E44" i="2"/>
  <c r="D44" i="2"/>
  <c r="A44" i="2"/>
  <c r="K25" i="2"/>
  <c r="F25" i="2"/>
  <c r="E25" i="2"/>
  <c r="D25" i="2"/>
  <c r="A25" i="2"/>
  <c r="K14" i="2"/>
  <c r="F14" i="2"/>
  <c r="E14" i="2"/>
  <c r="D14" i="2"/>
  <c r="A14" i="2"/>
  <c r="K3" i="2"/>
  <c r="F3" i="2"/>
  <c r="E3" i="2"/>
  <c r="D3" i="2"/>
  <c r="A3" i="2"/>
  <c r="K11" i="2"/>
  <c r="F11" i="2"/>
  <c r="E11" i="2"/>
  <c r="D11" i="2"/>
  <c r="A11" i="2"/>
  <c r="K68" i="2"/>
  <c r="F68" i="2"/>
  <c r="E68" i="2"/>
  <c r="D68" i="2"/>
  <c r="A68" i="2"/>
  <c r="K50" i="2"/>
  <c r="F50" i="2"/>
  <c r="E50" i="2"/>
  <c r="D50" i="2"/>
  <c r="A50" i="2"/>
  <c r="K18" i="2"/>
  <c r="F18" i="2"/>
  <c r="E18" i="2"/>
  <c r="D18" i="2"/>
  <c r="A18" i="2"/>
  <c r="F65" i="2"/>
  <c r="F67" i="2"/>
  <c r="F64" i="2"/>
  <c r="F60" i="2"/>
  <c r="F59" i="2"/>
  <c r="F58" i="2"/>
  <c r="F57" i="2"/>
  <c r="F56" i="2"/>
  <c r="F55" i="2"/>
  <c r="F48" i="2"/>
  <c r="F47" i="2"/>
  <c r="F45" i="2"/>
  <c r="F42" i="2"/>
  <c r="F40" i="2"/>
  <c r="F38" i="2"/>
  <c r="F37" i="2"/>
  <c r="F36" i="2"/>
  <c r="F35" i="2"/>
  <c r="F34" i="2"/>
  <c r="F33" i="2"/>
  <c r="F32" i="2"/>
  <c r="F31" i="2"/>
  <c r="F30" i="2"/>
  <c r="F29" i="2"/>
  <c r="F28" i="2"/>
  <c r="F27" i="2"/>
  <c r="K7" i="2"/>
  <c r="K8" i="2"/>
  <c r="K9" i="2"/>
  <c r="K10" i="2"/>
  <c r="K12" i="2"/>
  <c r="K13" i="2"/>
  <c r="K19" i="2"/>
  <c r="K20" i="2"/>
  <c r="K23" i="2"/>
  <c r="K26" i="2"/>
  <c r="K27" i="2"/>
  <c r="K28" i="2"/>
  <c r="K29" i="2"/>
  <c r="K30" i="2"/>
  <c r="K31" i="2"/>
  <c r="K32" i="2"/>
  <c r="K33" i="2"/>
  <c r="K34" i="2"/>
  <c r="K35" i="2"/>
  <c r="K36" i="2"/>
  <c r="K37" i="2"/>
  <c r="K38" i="2"/>
  <c r="K40" i="2"/>
  <c r="K41" i="2"/>
  <c r="K42" i="2"/>
  <c r="K43" i="2"/>
  <c r="K45" i="2"/>
  <c r="K47" i="2"/>
  <c r="K48" i="2"/>
  <c r="K55" i="2"/>
  <c r="K56" i="2"/>
  <c r="K57" i="2"/>
  <c r="K58" i="2"/>
  <c r="K59" i="2"/>
  <c r="K60" i="2"/>
  <c r="K64" i="2"/>
  <c r="K65" i="2"/>
  <c r="K67" i="2"/>
  <c r="K69" i="2"/>
  <c r="K70" i="2"/>
  <c r="K71" i="2"/>
  <c r="K73" i="2"/>
  <c r="F70" i="2"/>
  <c r="E70" i="2"/>
  <c r="D70" i="2"/>
  <c r="A70" i="2"/>
  <c r="F73" i="2"/>
  <c r="E58" i="2"/>
  <c r="D58" i="2"/>
  <c r="A58" i="2"/>
  <c r="E57" i="2"/>
  <c r="D57" i="2"/>
  <c r="A57" i="2"/>
  <c r="E56" i="2"/>
  <c r="D56" i="2"/>
  <c r="A56" i="2"/>
  <c r="E29" i="2"/>
  <c r="D29" i="2"/>
  <c r="A29" i="2"/>
  <c r="E28" i="2"/>
  <c r="D28" i="2"/>
  <c r="A28" i="2"/>
  <c r="F10" i="2"/>
  <c r="E10" i="2"/>
  <c r="D10" i="2"/>
  <c r="A10" i="2"/>
  <c r="F9" i="2"/>
  <c r="E9" i="2"/>
  <c r="D9" i="2"/>
  <c r="A9" i="2"/>
  <c r="F8" i="2"/>
  <c r="E8" i="2"/>
  <c r="D8" i="2"/>
  <c r="A8" i="2"/>
  <c r="A73" i="2"/>
  <c r="D73" i="2"/>
  <c r="E73" i="2"/>
  <c r="A7" i="2"/>
  <c r="D7" i="2"/>
  <c r="E7" i="2"/>
  <c r="F7" i="2"/>
  <c r="A12" i="2"/>
  <c r="D12" i="2"/>
  <c r="E12" i="2"/>
  <c r="F12" i="2"/>
  <c r="A13" i="2"/>
  <c r="D13" i="2"/>
  <c r="E13" i="2"/>
  <c r="A19" i="2"/>
  <c r="D19" i="2"/>
  <c r="E19" i="2"/>
  <c r="F19" i="2"/>
  <c r="A23" i="2"/>
  <c r="D23" i="2"/>
  <c r="E23" i="2"/>
  <c r="A26" i="2"/>
  <c r="D26" i="2"/>
  <c r="E26" i="2"/>
  <c r="A27" i="2"/>
  <c r="D27" i="2"/>
  <c r="E27" i="2"/>
  <c r="A30" i="2"/>
  <c r="D30" i="2"/>
  <c r="E30" i="2"/>
  <c r="A31" i="2"/>
  <c r="D31" i="2"/>
  <c r="E31" i="2"/>
  <c r="A32" i="2"/>
  <c r="D32" i="2"/>
  <c r="E32" i="2"/>
  <c r="A33" i="2"/>
  <c r="D33" i="2"/>
  <c r="E33" i="2"/>
  <c r="A34" i="2"/>
  <c r="D34" i="2"/>
  <c r="E34" i="2"/>
  <c r="A35" i="2"/>
  <c r="D35" i="2"/>
  <c r="E35" i="2"/>
  <c r="A38" i="2"/>
  <c r="D38" i="2"/>
  <c r="E38" i="2"/>
  <c r="A40" i="2"/>
  <c r="D40" i="2"/>
  <c r="E40" i="2"/>
  <c r="A41" i="2"/>
  <c r="D41" i="2"/>
  <c r="E41" i="2"/>
  <c r="A42" i="2"/>
  <c r="D42" i="2"/>
  <c r="E42" i="2"/>
  <c r="A43" i="2"/>
  <c r="D43" i="2"/>
  <c r="E43" i="2"/>
  <c r="A45" i="2"/>
  <c r="D45" i="2"/>
  <c r="E45" i="2"/>
  <c r="A47" i="2"/>
  <c r="D47" i="2"/>
  <c r="E47" i="2"/>
  <c r="A48" i="2"/>
  <c r="D48" i="2"/>
  <c r="E48" i="2"/>
  <c r="A55" i="2"/>
  <c r="D55" i="2"/>
  <c r="E55" i="2"/>
  <c r="A59" i="2"/>
  <c r="D59" i="2"/>
  <c r="E59" i="2"/>
  <c r="A60" i="2"/>
  <c r="D60" i="2"/>
  <c r="E60" i="2"/>
  <c r="A64" i="2"/>
  <c r="D64" i="2"/>
  <c r="E64" i="2"/>
  <c r="A65" i="2"/>
  <c r="D65" i="2"/>
  <c r="E65" i="2"/>
  <c r="A67" i="2"/>
  <c r="D67" i="2"/>
  <c r="E67" i="2"/>
  <c r="H70" i="3"/>
  <c r="I68" i="3"/>
  <c r="H68" i="3" s="1"/>
  <c r="G68" i="3" s="1"/>
  <c r="H67" i="3"/>
  <c r="I66" i="3"/>
  <c r="H66" i="3"/>
  <c r="G66" i="3"/>
  <c r="I65" i="3"/>
  <c r="H65" i="3" s="1"/>
  <c r="G65" i="3" s="1"/>
  <c r="H64" i="3"/>
  <c r="H63" i="3"/>
  <c r="I62" i="3"/>
  <c r="H62" i="3"/>
  <c r="G62" i="3"/>
  <c r="H61" i="3"/>
  <c r="H60" i="3"/>
  <c r="I60" i="3" s="1"/>
  <c r="H59" i="3"/>
  <c r="H58" i="3"/>
  <c r="H56" i="3"/>
  <c r="I53" i="3"/>
  <c r="H53" i="3"/>
  <c r="G53" i="3"/>
  <c r="I50" i="3"/>
  <c r="H50" i="3" s="1"/>
  <c r="G50" i="3" s="1"/>
  <c r="I48" i="3"/>
  <c r="H48" i="3"/>
  <c r="G48" i="3"/>
  <c r="I47" i="3"/>
  <c r="H47" i="3"/>
  <c r="G47" i="3" s="1"/>
  <c r="I44" i="3"/>
  <c r="H44" i="3"/>
  <c r="G44" i="3"/>
  <c r="I43" i="3"/>
  <c r="H43" i="3"/>
  <c r="G43" i="3"/>
  <c r="I39" i="3"/>
  <c r="H39" i="3" s="1"/>
  <c r="G39" i="3" s="1"/>
  <c r="I33" i="3"/>
  <c r="H33" i="3"/>
  <c r="G33" i="3"/>
  <c r="I32" i="3"/>
  <c r="H32" i="3"/>
  <c r="G32" i="3"/>
  <c r="I31" i="3"/>
  <c r="H31" i="3" s="1"/>
  <c r="G31" i="3" s="1"/>
  <c r="I30" i="3"/>
  <c r="H30" i="3"/>
  <c r="G30" i="3"/>
  <c r="I29" i="3"/>
  <c r="H29" i="3"/>
  <c r="G29" i="3" s="1"/>
  <c r="I28" i="3"/>
  <c r="H28" i="3"/>
  <c r="G28" i="3"/>
  <c r="I27" i="3"/>
  <c r="H27" i="3"/>
  <c r="G27" i="3"/>
  <c r="I26" i="3"/>
  <c r="H26" i="3" s="1"/>
  <c r="G26" i="3" s="1"/>
  <c r="I25" i="3"/>
  <c r="H25" i="3"/>
  <c r="G25" i="3"/>
  <c r="I24" i="3"/>
  <c r="H24" i="3"/>
  <c r="G24" i="3"/>
  <c r="I23" i="3"/>
  <c r="H23" i="3" s="1"/>
  <c r="G23" i="3" s="1"/>
  <c r="I22" i="3"/>
  <c r="H22" i="3"/>
  <c r="G22" i="3"/>
  <c r="I21" i="3"/>
  <c r="H21" i="3"/>
  <c r="G21" i="3" s="1"/>
  <c r="I20" i="3"/>
  <c r="H20" i="3"/>
  <c r="G20" i="3"/>
  <c r="I19" i="3"/>
  <c r="H19" i="3"/>
  <c r="G19" i="3"/>
  <c r="I18" i="3"/>
  <c r="H18" i="3" s="1"/>
  <c r="G18" i="3" s="1"/>
  <c r="I17" i="3"/>
  <c r="H17" i="3"/>
  <c r="G17" i="3"/>
  <c r="I16" i="3"/>
  <c r="H16" i="3"/>
  <c r="G16" i="3"/>
  <c r="I15" i="3"/>
  <c r="H15" i="3" s="1"/>
  <c r="G15" i="3" s="1"/>
  <c r="I14" i="3"/>
  <c r="H14" i="3"/>
  <c r="G14" i="3"/>
  <c r="I13" i="3"/>
  <c r="H13" i="3"/>
  <c r="G13" i="3" s="1"/>
  <c r="I12" i="3"/>
  <c r="H12" i="3"/>
  <c r="G12" i="3"/>
  <c r="I11" i="3"/>
  <c r="H11" i="3"/>
  <c r="G11" i="3"/>
  <c r="I10" i="3"/>
  <c r="H10" i="3" s="1"/>
  <c r="G10" i="3" s="1"/>
  <c r="I9" i="3"/>
  <c r="H9" i="3"/>
  <c r="G9" i="3"/>
  <c r="I8" i="3"/>
  <c r="H8" i="3"/>
  <c r="G8" i="3"/>
  <c r="I7" i="3"/>
  <c r="H7" i="3" s="1"/>
  <c r="G7" i="3" s="1"/>
  <c r="I6" i="3"/>
  <c r="H6" i="3"/>
  <c r="G6" i="3"/>
  <c r="I5" i="3"/>
  <c r="H5" i="3"/>
  <c r="G5" i="3" s="1"/>
  <c r="I4" i="3"/>
  <c r="H4" i="3"/>
  <c r="G4" i="3"/>
  <c r="I78" i="1"/>
  <c r="H78" i="1" s="1"/>
  <c r="G78" i="1" s="1"/>
  <c r="I64" i="1"/>
  <c r="H64" i="1" s="1"/>
  <c r="G64" i="1" s="1"/>
  <c r="I63" i="1"/>
  <c r="H63" i="1" s="1"/>
  <c r="G63" i="1" s="1"/>
  <c r="I62" i="1"/>
  <c r="H62" i="1" s="1"/>
  <c r="G62" i="1" s="1"/>
  <c r="I45" i="1"/>
  <c r="H45" i="1" s="1"/>
  <c r="G45" i="1" s="1"/>
  <c r="I44" i="1"/>
  <c r="H44" i="1" s="1"/>
  <c r="G44" i="1" s="1"/>
  <c r="I43" i="1"/>
  <c r="H43" i="1" s="1"/>
  <c r="G43" i="1" s="1"/>
  <c r="I19" i="1"/>
  <c r="H19" i="1" s="1"/>
  <c r="G19" i="1" s="1"/>
  <c r="I6" i="1"/>
  <c r="H6" i="1" s="1"/>
  <c r="K6" i="1"/>
  <c r="I7" i="1"/>
  <c r="H7" i="1" s="1"/>
  <c r="G7" i="1" s="1"/>
  <c r="I8" i="1"/>
  <c r="H8" i="1" s="1"/>
  <c r="G8" i="1" s="1"/>
  <c r="I9" i="1"/>
  <c r="H9" i="1" s="1"/>
  <c r="G9" i="1" s="1"/>
  <c r="I10" i="1"/>
  <c r="H10" i="1" s="1"/>
  <c r="G10" i="1" s="1"/>
  <c r="I11" i="1"/>
  <c r="H11" i="1" s="1"/>
  <c r="G11" i="1" s="1"/>
  <c r="I12" i="1"/>
  <c r="H12" i="1" s="1"/>
  <c r="G12" i="1" s="1"/>
  <c r="I13" i="1"/>
  <c r="H13" i="1" s="1"/>
  <c r="G13" i="1" s="1"/>
  <c r="I14" i="1"/>
  <c r="H14" i="1" s="1"/>
  <c r="G14" i="1" s="1"/>
  <c r="I15" i="1"/>
  <c r="H15" i="1" s="1"/>
  <c r="G15" i="1" s="1"/>
  <c r="I16" i="1"/>
  <c r="H16" i="1" s="1"/>
  <c r="G16" i="1" s="1"/>
  <c r="I17" i="1"/>
  <c r="H17" i="1" s="1"/>
  <c r="G17" i="1" s="1"/>
  <c r="I18" i="1"/>
  <c r="H18" i="1" s="1"/>
  <c r="G18" i="1" s="1"/>
  <c r="I20" i="1"/>
  <c r="H20" i="1" s="1"/>
  <c r="G20" i="1" s="1"/>
  <c r="I21" i="1"/>
  <c r="H21" i="1" s="1"/>
  <c r="G21" i="1" s="1"/>
  <c r="I22" i="1"/>
  <c r="H22" i="1" s="1"/>
  <c r="G22" i="1" s="1"/>
  <c r="I23" i="1"/>
  <c r="H23" i="1" s="1"/>
  <c r="G23" i="1" s="1"/>
  <c r="I24" i="1"/>
  <c r="H24" i="1" s="1"/>
  <c r="G24" i="1" s="1"/>
  <c r="I25" i="1"/>
  <c r="H25" i="1" s="1"/>
  <c r="G25" i="1" s="1"/>
  <c r="I26" i="1"/>
  <c r="H26" i="1" s="1"/>
  <c r="G26" i="1" s="1"/>
  <c r="I27" i="1"/>
  <c r="H27" i="1" s="1"/>
  <c r="G27" i="1" s="1"/>
  <c r="I28" i="1"/>
  <c r="H28" i="1" s="1"/>
  <c r="G28" i="1" s="1"/>
  <c r="I29" i="1"/>
  <c r="H29" i="1" s="1"/>
  <c r="G29" i="1" s="1"/>
  <c r="I30" i="1"/>
  <c r="H30" i="1" s="1"/>
  <c r="G30" i="1" s="1"/>
  <c r="I31" i="1"/>
  <c r="H31" i="1" s="1"/>
  <c r="G31" i="1" s="1"/>
  <c r="I32" i="1"/>
  <c r="H32" i="1" s="1"/>
  <c r="G32" i="1" s="1"/>
  <c r="I33" i="1"/>
  <c r="H33" i="1" s="1"/>
  <c r="G33" i="1" s="1"/>
  <c r="I34" i="1"/>
  <c r="H34" i="1" s="1"/>
  <c r="G34" i="1" s="1"/>
  <c r="I35" i="1"/>
  <c r="H35" i="1" s="1"/>
  <c r="G35" i="1" s="1"/>
  <c r="I36" i="1"/>
  <c r="H36" i="1" s="1"/>
  <c r="G36" i="1" s="1"/>
  <c r="I37" i="1"/>
  <c r="H37" i="1" s="1"/>
  <c r="G37" i="1" s="1"/>
  <c r="I38" i="1"/>
  <c r="H38" i="1" s="1"/>
  <c r="G38" i="1" s="1"/>
  <c r="I39" i="1"/>
  <c r="H39" i="1" s="1"/>
  <c r="G39" i="1" s="1"/>
  <c r="I40" i="1"/>
  <c r="H40" i="1" s="1"/>
  <c r="G40" i="1" s="1"/>
  <c r="I41" i="1"/>
  <c r="H41" i="1" s="1"/>
  <c r="G41" i="1" s="1"/>
  <c r="I42" i="1"/>
  <c r="H42" i="1" s="1"/>
  <c r="G42" i="1" s="1"/>
  <c r="I46" i="1"/>
  <c r="H46" i="1" s="1"/>
  <c r="G46" i="1" s="1"/>
  <c r="I47" i="1"/>
  <c r="H47" i="1" s="1"/>
  <c r="G47" i="1" s="1"/>
  <c r="I48" i="1"/>
  <c r="H48" i="1" s="1"/>
  <c r="G48" i="1" s="1"/>
  <c r="I49" i="1"/>
  <c r="H49" i="1" s="1"/>
  <c r="G49" i="1" s="1"/>
  <c r="I50" i="1"/>
  <c r="H50" i="1" s="1"/>
  <c r="G50" i="1" s="1"/>
  <c r="I51" i="1"/>
  <c r="H51" i="1" s="1"/>
  <c r="G51" i="1" s="1"/>
  <c r="I52" i="1"/>
  <c r="H52" i="1" s="1"/>
  <c r="G52" i="1" s="1"/>
  <c r="I53" i="1"/>
  <c r="H53" i="1" s="1"/>
  <c r="G53" i="1" s="1"/>
  <c r="I54" i="1"/>
  <c r="H54" i="1" s="1"/>
  <c r="G54" i="1" s="1"/>
  <c r="I55" i="1"/>
  <c r="H55" i="1" s="1"/>
  <c r="G55" i="1" s="1"/>
  <c r="I56" i="1"/>
  <c r="H56" i="1" s="1"/>
  <c r="G56" i="1" s="1"/>
  <c r="I57" i="1"/>
  <c r="H57" i="1" s="1"/>
  <c r="G57" i="1" s="1"/>
  <c r="I58" i="1"/>
  <c r="H58" i="1" s="1"/>
  <c r="G58" i="1" s="1"/>
  <c r="I59" i="1"/>
  <c r="H59" i="1" s="1"/>
  <c r="G59" i="1" s="1"/>
  <c r="I60" i="1"/>
  <c r="H60" i="1" s="1"/>
  <c r="G60" i="1" s="1"/>
  <c r="I61" i="1"/>
  <c r="H61" i="1" s="1"/>
  <c r="G61" i="1" s="1"/>
  <c r="I65" i="1"/>
  <c r="H65" i="1" s="1"/>
  <c r="G65" i="1" s="1"/>
  <c r="I66" i="1"/>
  <c r="H66" i="1" s="1"/>
  <c r="G66" i="1" s="1"/>
  <c r="I67" i="1"/>
  <c r="H67" i="1" s="1"/>
  <c r="G67" i="1" s="1"/>
  <c r="I68" i="1"/>
  <c r="H68" i="1" s="1"/>
  <c r="G68" i="1" s="1"/>
  <c r="I69" i="1"/>
  <c r="H69" i="1" s="1"/>
  <c r="G69" i="1" s="1"/>
  <c r="I70" i="1"/>
  <c r="H70" i="1" s="1"/>
  <c r="G70" i="1" s="1"/>
  <c r="I73" i="1"/>
  <c r="H73" i="1" s="1"/>
  <c r="G73" i="1" s="1"/>
  <c r="I74" i="1"/>
  <c r="H74" i="1" s="1"/>
  <c r="G74" i="1" s="1"/>
  <c r="I75" i="1"/>
  <c r="H75" i="1" s="1"/>
  <c r="G75" i="1" s="1"/>
  <c r="I76" i="1"/>
  <c r="H76" i="1" s="1"/>
  <c r="G76" i="1" s="1"/>
  <c r="I77" i="1"/>
  <c r="H77" i="1" s="1"/>
  <c r="G77" i="1" s="1"/>
  <c r="I79" i="1"/>
  <c r="H79" i="1" s="1"/>
  <c r="G79" i="1" s="1"/>
  <c r="I80" i="1"/>
  <c r="H80" i="1" s="1"/>
  <c r="G80" i="1" s="1"/>
  <c r="I81" i="1"/>
  <c r="H81" i="1" s="1"/>
  <c r="G81" i="1" s="1"/>
  <c r="I82" i="1"/>
  <c r="H82" i="1" s="1"/>
  <c r="G82" i="1" s="1"/>
  <c r="J1" i="1" l="1"/>
  <c r="I1" i="1"/>
  <c r="G6" i="1"/>
  <c r="H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LCBO</author>
  </authors>
  <commentList>
    <comment ref="F46" authorId="0" shapeId="0" xr:uid="{00000000-0006-0000-0200-000001000000}">
      <text>
        <r>
          <rPr>
            <b/>
            <sz val="9"/>
            <color indexed="81"/>
            <rFont val="Tahoma"/>
            <family val="2"/>
          </rPr>
          <t>LCBO:</t>
        </r>
        <r>
          <rPr>
            <sz val="9"/>
            <color indexed="81"/>
            <rFont val="Tahoma"/>
            <family val="2"/>
          </rPr>
          <t xml:space="preserve">
entertaining-sized formats?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tc={9292C922-0749-45B2-BEA8-A7B96B36776C}</author>
    <author>tc={91256FDC-C7BF-4051-AD9D-07A55C340A36}</author>
    <author>tc={965039E4-EE16-4A15-8652-62529C4E360C}</author>
    <author>tc={DFC1C1BC-980D-444E-830D-E452405B71F4}</author>
    <author>tc={3AAD12BC-8540-42D4-BF0B-5B270A7CD8DF}</author>
    <author>tc={2ABD1C5F-F9C0-4AE8-B157-5271984F12BE}</author>
    <author>tc={75C1EA60-A30C-4E8C-AE7C-E86F892B6896}</author>
    <author>tc={3BC658B6-4B4C-47E7-A854-6B5BF5920D1F}</author>
    <author>tc={2E0415EE-EAE1-4EFF-836E-F4C52A2997EF}</author>
  </authors>
  <commentList>
    <comment ref="H2" authorId="0" shapeId="0" xr:uid="{9292C922-0749-45B2-BEA8-A7B96B36776C}">
      <text>
        <t>[Threaded comment]
Your version of Excel allows you to read this threaded comment; however, any edits to it will get removed if the file is opened in a newer version of Excel. Learn more: https://go.microsoft.com/fwlink/?linkid=870924
Comment:
    + 1 week from Pre-Sub</t>
      </text>
    </comment>
    <comment ref="I2" authorId="1" shapeId="0" xr:uid="{91256FDC-C7BF-4051-AD9D-07A55C340A36}">
      <text>
        <t>[Threaded comment]
Your version of Excel allows you to read this threaded comment; however, any edits to it will get removed if the file is opened in a newer version of Excel. Learn more: https://go.microsoft.com/fwlink/?linkid=870924
Comment:
    +3 weeks from Call Back Deadline</t>
      </text>
    </comment>
    <comment ref="J2" authorId="2" shapeId="0" xr:uid="{965039E4-EE16-4A15-8652-62529C4E360C}">
      <text>
        <t>[Threaded comment]
Your version of Excel allows you to read this threaded comment; however, any edits to it will get removed if the file is opened in a newer version of Excel. Learn more: https://go.microsoft.com/fwlink/?linkid=870924
Comment:
    + 6 days from Sample Deadline</t>
      </text>
    </comment>
    <comment ref="F19" authorId="3" shapeId="0" xr:uid="{DFC1C1BC-980D-444E-830D-E452405B71F4}">
      <text>
        <t>[Threaded comment]
Your version of Excel allows you to read this threaded comment; however, any edits to it will get removed if the file is opened in a newer version of Excel. Learn more: https://go.microsoft.com/fwlink/?linkid=870924
Comment:
    @Liao, Emily @Pearce, Madison I took out the second reference to ecomm exclusives.</t>
      </text>
    </comment>
    <comment ref="F23" authorId="4" shapeId="0" xr:uid="{3AAD12BC-8540-42D4-BF0B-5B270A7CD8DF}">
      <text>
        <t>[Threaded comment]
Your version of Excel allows you to read this threaded comment; however, any edits to it will get removed if the file is opened in a newer version of Excel. Learn more: https://go.microsoft.com/fwlink/?linkid=870924
Comment:
    @Mustard, Amanda @Kim, Jessilynn I know we don't officially have the new floor price but maybe we can use the estimate. I think 32.95 will be pretty close to floor once this tender happens. Or say something generic like products priced above minimum retail price..?
Reply:
    @Bailey, Alanna  - will replace with generic guideline</t>
      </text>
    </comment>
    <comment ref="F25" authorId="5" shapeId="0" xr:uid="{2ABD1C5F-F9C0-4AE8-B157-5271984F12BE}">
      <text>
        <t>[Threaded comment]
Your version of Excel allows you to read this threaded comment; however, any edits to it will get removed if the file is opened in a newer version of Excel. Learn more: https://go.microsoft.com/fwlink/?linkid=870924
Comment:
    @Bannon, Jessica @Mustard, Amanda @Sahni, Simran @Kim, Jessilynn I think we should take out the ecomm exclusive line out. Agreed.
Reply:
    @Bailey, Alanna  - yes, I'll remove that and review entire list for all BUs
Reply:
    @Kim, Jessilynn thank you!</t>
      </text>
    </comment>
    <comment ref="F30" authorId="6" shapeId="0" xr:uid="{75C1EA60-A30C-4E8C-AE7C-E86F892B6896}">
      <text>
        <t>[Threaded comment]
Your version of Excel allows you to read this threaded comment; however, any edits to it will get removed if the file is opened in a newer version of Excel. Learn more: https://go.microsoft.com/fwlink/?linkid=870924
Comment:
    @MacDonald, Greg @Chapman, Lisa Hey EW friends! Don't forget to insert your product specifications for your seasonal summer call. Maybe you want to copy and paste from NWW and then make adjustments to reflect what you really want? Maybe rewrite it completely?</t>
      </text>
    </comment>
    <comment ref="F33" authorId="7" shapeId="0" xr:uid="{3BC658B6-4B4C-47E7-A854-6B5BF5920D1F}">
      <text>
        <t xml:space="preserve">[Threaded comment]
Your version of Excel allows you to read this threaded comment; however, any edits to it will get removed if the file is opened in a newer version of Excel. Learn more: https://go.microsoft.com/fwlink/?linkid=870924
Comment:
    @Sahni, Simran  I think this needs to be reviewed. It references licensees 3 times. Not sure why they also need to confirm quantities in advance.
Reply:
    @Bailey, Alanna I've updated it basis your feedback- removed the part where we mention they need to confirm quantities! LMK if this works! </t>
      </text>
    </comment>
    <comment ref="F37" authorId="8" shapeId="0" xr:uid="{2E0415EE-EAE1-4EFF-836E-F4C52A2997EF}">
      <text>
        <t>[Threaded comment]
Your version of Excel allows you to read this threaded comment; however, any edits to it will get removed if the file is opened in a newer version of Excel. Learn more: https://go.microsoft.com/fwlink/?linkid=870924
Comment:
    @Mustard, Amanda I think we cut out the bottom reference to ecomm as we mention also in the program descriptions?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tc={8D6E6E32-842E-4A16-B1BC-200D2A01E09E}</author>
    <author>tc={260F93FA-88E0-4C88-97B7-F7C31DCAE8B3}</author>
    <author>tc={878459E7-E10D-4858-B387-DB15A5F22DBD}</author>
  </authors>
  <commentList>
    <comment ref="H2" authorId="0" shapeId="0" xr:uid="{8D6E6E32-842E-4A16-B1BC-200D2A01E09E}">
      <text>
        <t>[Threaded comment]
Your version of Excel allows you to read this threaded comment; however, any edits to it will get removed if the file is opened in a newer version of Excel. Learn more: https://go.microsoft.com/fwlink/?linkid=870924
Comment:
    + 1 week from Pre-Sub</t>
      </text>
    </comment>
    <comment ref="I2" authorId="1" shapeId="0" xr:uid="{260F93FA-88E0-4C88-97B7-F7C31DCAE8B3}">
      <text>
        <t>[Threaded comment]
Your version of Excel allows you to read this threaded comment; however, any edits to it will get removed if the file is opened in a newer version of Excel. Learn more: https://go.microsoft.com/fwlink/?linkid=870924
Comment:
    +3 weeks from Call Back Deadline</t>
      </text>
    </comment>
    <comment ref="J2" authorId="2" shapeId="0" xr:uid="{878459E7-E10D-4858-B387-DB15A5F22DBD}">
      <text>
        <t>[Threaded comment]
Your version of Excel allows you to read this threaded comment; however, any edits to it will get removed if the file is opened in a newer version of Excel. Learn more: https://go.microsoft.com/fwlink/?linkid=870924
Comment:
    + 6 days from Sample Deadline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tc={9CF61426-487F-44DF-A8B8-27596156905E}</author>
    <author>tc={117D9330-C70F-4D8F-9F4C-5891A49A53B3}</author>
    <author>tc={8CF2A8B3-67E6-4467-8AB8-8F34C6443EB8}</author>
    <author>tc={D2FAAB06-3A3B-4710-A2CF-04C8BD46FC9D}</author>
  </authors>
  <commentList>
    <comment ref="L18" authorId="0" shapeId="0" xr:uid="{9CF61426-487F-44DF-A8B8-27596156905E}">
      <text>
        <t>[Threaded comment]
Your version of Excel allows you to read this threaded comment; however, any edits to it will get removed if the file is opened in a newer version of Excel. Learn more: https://go.microsoft.com/fwlink/?linkid=870924
Comment:
    @Farrell, Paul can you add the max # submissions</t>
      </text>
    </comment>
    <comment ref="L19" authorId="1" shapeId="0" xr:uid="{117D9330-C70F-4D8F-9F4C-5891A49A53B3}">
      <text>
        <t>[Threaded comment]
Your version of Excel allows you to read this threaded comment; however, any edits to it will get removed if the file is opened in a newer version of Excel. Learn more: https://go.microsoft.com/fwlink/?linkid=870924
Comment:
    @Farrell, Paul  can you add the max # submissions</t>
      </text>
    </comment>
    <comment ref="F21" authorId="2" shapeId="0" xr:uid="{8CF2A8B3-67E6-4467-8AB8-8F34C6443EB8}">
      <text>
        <t>[Threaded comment]
Your version of Excel allows you to read this threaded comment; however, any edits to it will get removed if the file is opened in a newer version of Excel. Learn more: https://go.microsoft.com/fwlink/?linkid=870924
Comment:
    @Dillas, Jeryca should we say $30.75+? Really we won't be buying anything standard</t>
      </text>
    </comment>
    <comment ref="G22" authorId="3" shapeId="0" xr:uid="{D2FAAB06-3A3B-4710-A2CF-04C8BD46FC9D}">
      <text>
        <t>[Threaded comment]
Your version of Excel allows you to read this threaded comment; however, any edits to it will get removed if the file is opened in a newer version of Excel. Learn more: https://go.microsoft.com/fwlink/?linkid=870924
Comment:
    @Dillas, Jeryca i feel like some of the trend examples can be 'refreshed' also shoudl we remove no alc?
Reply:
    @Bailey, Alanna updated!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tc={3BA11609-A41E-4809-8CDF-7CBCF63EB984}</author>
    <author>tc={D8941EA6-B5F6-47F2-B8D4-3D00BCE07C4D}</author>
    <author>tc={69C21F64-7A54-4FA9-A73F-00F8D2B6CDE9}</author>
    <author>tc={C53C6524-1273-4400-8D4F-78C9DB041D52}</author>
    <author>tc={BB534B4E-4893-4ADD-9BED-F2F4C3321527}</author>
  </authors>
  <commentList>
    <comment ref="K18" authorId="0" shapeId="0" xr:uid="{3BA11609-A41E-4809-8CDF-7CBCF63EB984}">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@Farrell, Paul can you add the max # submissions</t>
      </text>
    </comment>
    <comment ref="K19" authorId="1" shapeId="0" xr:uid="{D8941EA6-B5F6-47F2-B8D4-3D00BCE07C4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@Farrell, Paul  can you add the max # submissions</t>
      </text>
    </comment>
    <comment ref="E21" authorId="2" shapeId="0" xr:uid="{69C21F64-7A54-4FA9-A73F-00F8D2B6CDE9}">
      <text>
        <t>[Threaded comment]
Your version of Excel allows you to read this threaded comment; however, any edits to it will get removed if the file is opened in a newer version of Excel. Learn more: https://go.microsoft.com/fwlink/?linkid=870924
Comment:
    @Dillas, Jeryca should we say $30.75+? Really we won't be buying anything standard</t>
      </text>
    </comment>
    <comment ref="F22" authorId="3" shapeId="0" xr:uid="{C53C6524-1273-4400-8D4F-78C9DB041D52}">
      <text>
        <t>[Threaded comment]
Your version of Excel allows you to read this threaded comment; however, any edits to it will get removed if the file is opened in a newer version of Excel. Learn more: https://go.microsoft.com/fwlink/?linkid=870924
Comment:
    @Dillas, Jeryca i feel like some of the trend examples can be 'refreshed' also shoudl we remove no alc?
Reply:
    @Bailey, Alanna updated!</t>
      </text>
    </comment>
    <comment ref="E36" authorId="4" shapeId="0" xr:uid="{BB534B4E-4893-4ADD-9BED-F2F4C3321527}">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@Farrell, Paul can we start price higher than floor?</t>
      </text>
    </comment>
  </commentList>
</comments>
</file>

<file path=xl/sharedStrings.xml><?xml version="1.0" encoding="utf-8"?>
<sst xmlns="http://schemas.openxmlformats.org/spreadsheetml/2006/main" count="3373" uniqueCount="906">
  <si>
    <t>Buyer</t>
  </si>
  <si>
    <t>NISS CALL ID</t>
  </si>
  <si>
    <t>Product Category</t>
  </si>
  <si>
    <t>Country</t>
  </si>
  <si>
    <t>Price Range</t>
  </si>
  <si>
    <t>Product specs</t>
  </si>
  <si>
    <t>Pre-sub Deadline (Friday)</t>
  </si>
  <si>
    <t>Call back Deadline</t>
  </si>
  <si>
    <t>Sample Deadline</t>
  </si>
  <si>
    <t>Tasting Date</t>
  </si>
  <si>
    <t>Category response - Due date</t>
  </si>
  <si>
    <t>Max # Subs. Per Agent</t>
  </si>
  <si>
    <t>Target Launch Date</t>
  </si>
  <si>
    <t>Comments</t>
  </si>
  <si>
    <t>Spirits</t>
  </si>
  <si>
    <t>Online Exculsive Gifting Proposals- Spirits only</t>
  </si>
  <si>
    <t>All Countries</t>
  </si>
  <si>
    <t>Various</t>
  </si>
  <si>
    <t>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 products included in the packs must already be listed items.  NO SAMPLES REQUIRED</t>
  </si>
  <si>
    <t>Ontario Small Distiller Direct-to-Store Delivery Program</t>
  </si>
  <si>
    <t>Canada (Ontario)</t>
  </si>
  <si>
    <t>$26.75+</t>
  </si>
  <si>
    <r>
      <t xml:space="preserve">Seeking spirits locally distilled in Ontario by small producers who embrace a "grain to glass" philosophy.  Producers must hold a valid AGCO issued Manufacturer's License, and be directly responsible for the production of their product (i.e. they must own a still).  Products that are contract distilled will not be considered for this program.  Products accepted for the program are authorized for </t>
    </r>
    <r>
      <rPr>
        <u/>
        <sz val="10"/>
        <color theme="1"/>
        <rFont val="Calibri"/>
        <family val="2"/>
      </rPr>
      <t xml:space="preserve">Direct-to-Store Delivery </t>
    </r>
    <r>
      <rPr>
        <sz val="10"/>
        <color theme="1"/>
        <rFont val="Calibri"/>
        <family val="2"/>
      </rPr>
      <t>to a maximum of 25 retail stores initially.  Suppliers are encouraged to select stores in their own backyard with the option to ladder up, should sales support the increase.  Distillers may be considered for up to a maxumum of 4 skus in the program at any given time.   See the Doing Business With LCBO Trade Website for more details.</t>
    </r>
  </si>
  <si>
    <t>White Spirits</t>
  </si>
  <si>
    <t>Fall flavoured vodka</t>
  </si>
  <si>
    <t>$27.25+</t>
  </si>
  <si>
    <r>
      <t xml:space="preserve">Capitalizing on new trends in flavoured vodka, these products have appeal for the Fall/Winter season or for a specific occasion (i.e. Halloween, Thanksgiving, Holiday).  These products will be purchased on a one-shot and seasonal basis and will be merchandised in section.
</t>
    </r>
    <r>
      <rPr>
        <i/>
        <sz val="10"/>
        <color theme="1"/>
        <rFont val="Calibri"/>
        <family val="2"/>
        <scheme val="minor"/>
      </rPr>
      <t xml:space="preserve">
</t>
    </r>
    <r>
      <rPr>
        <i/>
        <sz val="10"/>
        <rFont val="Calibri"/>
        <family val="2"/>
        <scheme val="minor"/>
      </rPr>
      <t>All submissions must include a signature mixed drink and cocktail solution. Recipes should be uploaded along with the NISS submission.</t>
    </r>
  </si>
  <si>
    <t>All Wines</t>
  </si>
  <si>
    <t>Seasonal Wines - Fall/Winter</t>
  </si>
  <si>
    <t>$10.95 - $18.95</t>
  </si>
  <si>
    <t>Looking for premium wines (still, sparkling, flavoured or fortified) that capitalize on Halloween or Valentine's day. Preference for wines with labels that provide instant association with these occasions. Considering both new and existing brands. Exceptional price/value is paramount - recommend suppliers divert $/case A&amp;P into sharper price points.</t>
  </si>
  <si>
    <t>Ontario Wines</t>
  </si>
  <si>
    <t>International Canadian Blends</t>
  </si>
  <si>
    <t>$9.95/750ml +</t>
  </si>
  <si>
    <t xml:space="preserve">ICB:  All size formats will be considered. White varietals with a focus on Pinot Grigio, Sauvignon Blanc, and Chardonnay. Red varietals with a focus on Merlot and Cabernet Sauvignon. </t>
  </si>
  <si>
    <t>Specialty / Flavoured Wines</t>
  </si>
  <si>
    <t>$8.95-$13.95</t>
  </si>
  <si>
    <t>Non-VQA Wines: Focus on innovative packaging, on-trend flavours. Seasonally appropriate wines for the autumn/holiday season will also be considered for a limited time purchase (eg. Chocolate, Mulled wine, etc.).</t>
  </si>
  <si>
    <t>European Wines</t>
  </si>
  <si>
    <t>Italy Red Blends and Other</t>
  </si>
  <si>
    <t>Italy</t>
  </si>
  <si>
    <t>$9.95 - $19.95</t>
  </si>
  <si>
    <t>Call to supply Italy Red Blend and Other Subsets, wines for all other subsets need not apply; brands with modern package/style, engaging story and/or success on other markets; focus on single varietal or blends typical of an area; ideally wine with true wines credentials; accepting larger formats with 1.5L not exceeding $20 retail. Finished offers only, no developing concepts and final packages if selected for tasting.</t>
  </si>
  <si>
    <t>OW Adhoc  -  #1</t>
  </si>
  <si>
    <t xml:space="preserve">Obtain permission of category/product manager before submitting to adhoc tenders. For wines not covered in other Product Calls within this Needs Letter. </t>
  </si>
  <si>
    <t>EW Adhoc #1</t>
  </si>
  <si>
    <t>All EW Countries</t>
  </si>
  <si>
    <t>Obtain permission of category/product manager before submitting to adhoc tenders. For wines not covered in other Product Calls within this Needs Letter, offering outstanding innovation or high rate of success on other markets.</t>
  </si>
  <si>
    <t>New World Wines</t>
  </si>
  <si>
    <t>NWW Ahoc #1</t>
  </si>
  <si>
    <t>ALL NW Countries</t>
  </si>
  <si>
    <t>For wines directly solicited by the Product or Category Manager. Utilized to capitalize on immediate needs, and/or wines not covered in the varietal tenders. Obtain permission of category/product manager before submitting to adhoc tenders.</t>
  </si>
  <si>
    <t>Italy White Blends and Other</t>
  </si>
  <si>
    <t>$8.95 – $16.95</t>
  </si>
  <si>
    <t xml:space="preserve">Call to supply Italy White Blend and Other Subsets, wines for all other subsets need not apply; brands with modern package/style, engaging story and/or success on other markets; focus on single varietal e.g. Pecorino, Gavi, Fiano etc. or blends typical of the area; ideally wine with true wines credentials. Finished offers only, no concepts in development. Final packages if selected for tasting. </t>
  </si>
  <si>
    <t>Beer &amp; Cider</t>
  </si>
  <si>
    <t>Ontario Seasonal Craft Beer - Autumn</t>
  </si>
  <si>
    <t>Ontario Craft seasonal beers appropriate for Autumn  (i.e., Stouts, Porters, Oak Aged, Harvest,  etc.) will be considered. Sales success from brewery retail store or on premise (if applicable) will be considered. Available for a limited time only.</t>
  </si>
  <si>
    <t>Import/Out of Province Seasonal Craft Beer - Spring</t>
  </si>
  <si>
    <t>All Countries (excludes Ontario Craft Beer)</t>
  </si>
  <si>
    <t xml:space="preserve">Products appropriate for the Spring season (i.e., Bock beers, Imperial IPA's, Sour beers, etc.) will be considered.  Single serving or large bottle formats preferred.  Proven track record in other markets.  Renowned or award winning.  One time purchase only.  Distribution is limited to approximately 100 stores that are part of this program.  </t>
  </si>
  <si>
    <t>Gin</t>
  </si>
  <si>
    <t>$28.00+</t>
  </si>
  <si>
    <r>
      <t xml:space="preserve">Consideration will be given for the following purchases for Premium and Deluxe Gin:
</t>
    </r>
    <r>
      <rPr>
        <b/>
        <sz val="10"/>
        <rFont val="Calibri"/>
        <family val="2"/>
      </rPr>
      <t>Seasonal:</t>
    </r>
    <r>
      <rPr>
        <sz val="10"/>
        <rFont val="Calibri"/>
        <family val="2"/>
      </rPr>
      <t xml:space="preserve"> Preference will be given to unique product offerings that target new consumers and focus on quality, authenticity and craftsmanship.  Package appeal and marketing strategy/support will be a key consideration. Priority will be given to products priced $28.00-$39.95.
</t>
    </r>
    <r>
      <rPr>
        <b/>
        <sz val="10"/>
        <rFont val="Calibri"/>
        <family val="2"/>
      </rPr>
      <t>One Shot:</t>
    </r>
    <r>
      <rPr>
        <sz val="10"/>
        <rFont val="Calibri"/>
        <family val="2"/>
      </rPr>
      <t xml:space="preserve"> These gins will appeal to the gin connoisseur and will offer strong points of difference to the current assortment. Success in other markets is a benefit.
</t>
    </r>
    <r>
      <rPr>
        <b/>
        <sz val="10"/>
        <rFont val="Calibri"/>
        <family val="2"/>
      </rPr>
      <t>Spirits Boutiques</t>
    </r>
    <r>
      <rPr>
        <sz val="10"/>
        <rFont val="Calibri"/>
        <family val="2"/>
      </rPr>
      <t>: As part of the online product strategy, lcbo.com will house  Spirits Boutiques on an on-going basis.  These one-shot purchases will  appeal to the gin connoisseur and will offer strong points of difference to the current assortment such as niche assortment products, highly allocated products or special edition bottles. These will be very small buys and may have a limited store distribution as well.</t>
    </r>
  </si>
  <si>
    <t>Spain Red</t>
  </si>
  <si>
    <t>Spain</t>
  </si>
  <si>
    <t>$8.95 - $16.95</t>
  </si>
  <si>
    <t xml:space="preserve">Brands - modern package/style, engaging story and/or success on other markets; focus on single varietal or blends typical of the area; ideally wine with true wines credentials; accepting larger formats with 1.5L not exceeding $20 retail. Finished offers only, no concepts in development. Final packages if selected for tasting. </t>
  </si>
  <si>
    <t>Ontario Craft Beer - Existing Suppliers</t>
  </si>
  <si>
    <t>Submissions for permanent listings (i.e., new brand, new format) from existing craft breweries.</t>
  </si>
  <si>
    <t>Ontario Craft Beer &amp; Cider - New Suppliers</t>
  </si>
  <si>
    <t>Product from craft breweries and cideries new to LCBO (i.e., do not have a current listing).  Should have year-round appeal and be positioned as the flagship brand.</t>
  </si>
  <si>
    <t>Portugal Red</t>
  </si>
  <si>
    <t>Portugal</t>
  </si>
  <si>
    <t>$8.95 - $14.95</t>
  </si>
  <si>
    <t>two calls on the same date</t>
  </si>
  <si>
    <t>Iberia White</t>
  </si>
  <si>
    <t>Spain, Portugal</t>
  </si>
  <si>
    <t xml:space="preserve">Brands - modern package/style, engaging story and/or success on other markets; focus on single varietal or blends typical of the area; ideally wine with true wines credentials. Finished offers only, no concepts in development. Final packages if selected for tasting. </t>
  </si>
  <si>
    <t>Summer flavoured vodkas</t>
  </si>
  <si>
    <r>
      <rPr>
        <b/>
        <sz val="10"/>
        <color indexed="8"/>
        <rFont val="Calibri"/>
        <family val="2"/>
      </rPr>
      <t>Consideration will be given for the following purchases:</t>
    </r>
    <r>
      <rPr>
        <sz val="10"/>
        <color indexed="8"/>
        <rFont val="Calibri"/>
        <family val="2"/>
      </rPr>
      <t xml:space="preserve">
</t>
    </r>
    <r>
      <rPr>
        <b/>
        <sz val="10"/>
        <color indexed="8"/>
        <rFont val="Calibri"/>
        <family val="2"/>
      </rPr>
      <t>Year-round Flavoured Vodka:</t>
    </r>
    <r>
      <rPr>
        <sz val="10"/>
        <color indexed="8"/>
        <rFont val="Calibri"/>
        <family val="2"/>
      </rPr>
      <t xml:space="preserve">
Line extensions from established brands, or new brands with proven success in other markets.
Traditional and unique flavour profiles that fill gaps within the current assortment.
375mL formats to incent trial or multi-packs of trial sizes are of interest.
Strong marketing support required. 
</t>
    </r>
    <r>
      <rPr>
        <b/>
        <sz val="10"/>
        <color indexed="8"/>
        <rFont val="Calibri"/>
        <family val="2"/>
      </rPr>
      <t>Seasonal Flavoured Vodka Program:</t>
    </r>
    <r>
      <rPr>
        <sz val="10"/>
        <color indexed="8"/>
        <rFont val="Calibri"/>
        <family val="2"/>
      </rPr>
      <t xml:space="preserve">
Capitalizing on new trends and/or incremental trial opportunities in flavoured vodka, these products will be available for a limited time throughout P1-P6. 375mL's are encouraged. Success will be evaluated based on a pro-rating of the sales target for flavoured vodka.
</t>
    </r>
    <r>
      <rPr>
        <i/>
        <sz val="10"/>
        <color indexed="8"/>
        <rFont val="Calibri"/>
        <family val="2"/>
      </rPr>
      <t>All submissions must include a signature mixed drink and cocktail solution. Recipes should be uploaded along with the NISS submission.</t>
    </r>
  </si>
  <si>
    <t>Vodka</t>
  </si>
  <si>
    <r>
      <rPr>
        <b/>
        <sz val="10"/>
        <rFont val="Calibri"/>
        <family val="2"/>
      </rPr>
      <t>Consideration will be given for the following purchases:
Year-round Premium, Super-Premium and Deluxe Vodka:</t>
    </r>
    <r>
      <rPr>
        <sz val="10"/>
        <rFont val="Calibri"/>
        <family val="2"/>
      </rPr>
      <t xml:space="preserve">
Established, successful brands in other markets or new brands with innovative packaging and/or targeting a new customer.  Authenticity at all touchpoints is key. Strong marketing support required. Preference will be given to products priced $28.00-$39.95 to support the a trade up strategy.
</t>
    </r>
    <r>
      <rPr>
        <b/>
        <sz val="10"/>
        <rFont val="Calibri"/>
        <family val="2"/>
      </rPr>
      <t>Seasonal/One-Shot Premium, Super-Premium and Deluxe Vodka:</t>
    </r>
    <r>
      <rPr>
        <sz val="10"/>
        <rFont val="Calibri"/>
        <family val="2"/>
      </rPr>
      <t xml:space="preserve">
Products that offer strong points of difference to the current assortment (i.e. local, craft/artisanal, unique distillation methods or marketing approaches). Success in other markets is a benefit.
</t>
    </r>
    <r>
      <rPr>
        <b/>
        <sz val="10"/>
        <rFont val="Calibri"/>
        <family val="2"/>
      </rPr>
      <t>Vodka Gifts:</t>
    </r>
    <r>
      <rPr>
        <sz val="10"/>
        <rFont val="Calibri"/>
        <family val="2"/>
      </rPr>
      <t xml:space="preserve">
Seasonal/One-Shot opportunities are encouraged and will be considered in this call.  Launch timeframe will depend on the appropriate occasion/season (i.e. Father's Day).
</t>
    </r>
    <r>
      <rPr>
        <b/>
        <sz val="10"/>
        <rFont val="Calibri"/>
        <family val="2"/>
      </rPr>
      <t xml:space="preserve">Spirits Boutiques: </t>
    </r>
    <r>
      <rPr>
        <sz val="10"/>
        <rFont val="Calibri"/>
        <family val="2"/>
      </rPr>
      <t xml:space="preserve">As part of the online product strategy, lcbo.com will house  Spirits Boutiques on an on-going basis.  These one-shot purchases will  appeal to the vodka connoisseur and will offer strong points of difference to the current assortment such as niche assortment products, highly allocated products or special edition bottles.  These will be very small buys and may have a limited store distribution as well.
</t>
    </r>
  </si>
  <si>
    <t>Rum</t>
  </si>
  <si>
    <r>
      <rPr>
        <b/>
        <sz val="10"/>
        <rFont val="Calibri"/>
        <family val="2"/>
      </rPr>
      <t>Year-round Premium, Deluxe and Spiced/Flavoured Rum:</t>
    </r>
    <r>
      <rPr>
        <sz val="10"/>
        <rFont val="Calibri"/>
        <family val="2"/>
      </rPr>
      <t xml:space="preserve">
Unique and/or renowned rums that broaden the representation of key rum producing countries.  Spiced/Flavoured rums focus on offering differentiation to the current assortment or are line extensions of current successful brands. Strong packaging and marketing support required. 
</t>
    </r>
    <r>
      <rPr>
        <b/>
        <sz val="10"/>
        <rFont val="Calibri"/>
        <family val="2"/>
      </rPr>
      <t>Seasonal/One-Shot Premium and Deluxe Rum:</t>
    </r>
    <r>
      <rPr>
        <sz val="10"/>
        <rFont val="Calibri"/>
        <family val="2"/>
      </rPr>
      <t xml:space="preserve">
Seeking gems from all rum nations that have reputable accolades.  These rums will appeal to the rum enthusiast and will offer strong points of difference to the current assortment. Success in other markets is a benefit.
</t>
    </r>
    <r>
      <rPr>
        <b/>
        <sz val="10"/>
        <rFont val="Calibri"/>
        <family val="2"/>
      </rPr>
      <t>Rum Gifts:</t>
    </r>
    <r>
      <rPr>
        <sz val="10"/>
        <rFont val="Calibri"/>
        <family val="2"/>
      </rPr>
      <t xml:space="preserve">
Seasonal/One-Shot opportunities are encouraged and will be considered in this call.  Launch timeframe will depend on the appropriate occasion/season. (i.e. Father's Day).
</t>
    </r>
    <r>
      <rPr>
        <b/>
        <sz val="10"/>
        <rFont val="Calibri"/>
        <family val="2"/>
      </rPr>
      <t>Cachaça:</t>
    </r>
    <r>
      <rPr>
        <sz val="10"/>
        <rFont val="Calibri"/>
        <family val="2"/>
      </rPr>
      <t xml:space="preserve">
Limited seasonal or one-shot opportunities may exist to test new cachaça offerings in order to feed current interest and growth. 
</t>
    </r>
    <r>
      <rPr>
        <b/>
        <sz val="10"/>
        <rFont val="Calibri"/>
        <family val="2"/>
      </rPr>
      <t>Spirits Boutiques</t>
    </r>
    <r>
      <rPr>
        <sz val="10"/>
        <rFont val="Calibri"/>
        <family val="2"/>
      </rPr>
      <t xml:space="preserve">: As part of the e-commerce product strategy, lcbo.com will house  Spirits Boutiques on an on-going basis.  These one-shot purchases will  appeal to the rum connoisseur and will offer strong points of difference to the current assortment such as niche assortment products, highly allocated products or special edition bottles.  These will be very small buys and may have a limited store distribution as well.
</t>
    </r>
  </si>
  <si>
    <t>Seasonal Rose Program</t>
  </si>
  <si>
    <t>$7.95 - $18.95</t>
  </si>
  <si>
    <t xml:space="preserve">
All Countries (including Ontario). This Seasonal program  runs from fiscal P13 to P7. A marketing fee of 5% of the total PO cost will be applied, up to max of $7,000 and min of $2,000. Considering both new and existing brands. Demand strong packaging, price/quality, current awards/accolades preferred. Will consider both still / sparkling rose's, sweet and dry, and alternative formats. Additional IMAGE programming opportunities may exist for high volume purchases.</t>
  </si>
  <si>
    <t>Ontario Wines Direct Delivery (on shelf October 2017)</t>
  </si>
  <si>
    <t xml:space="preserve">VQA Wines and QA Fruit Wines with a focus on key Ontario varietals from producers located in PEC, LENS and emerging regions. Distribution is limited to a selected number of stores. </t>
  </si>
  <si>
    <t>Germany White, Brands</t>
  </si>
  <si>
    <t>Germany</t>
  </si>
  <si>
    <t>$9.95 - $15.95</t>
  </si>
  <si>
    <t xml:space="preserve">Brands, modern package/style, engaging story, success on other markets; focus on single varietals, ideally wines with true wine credentials. Finished offers only, no concepts in development. Final packages if selected for tasting. </t>
  </si>
  <si>
    <t>Germany Red, Brands</t>
  </si>
  <si>
    <t xml:space="preserve">Brands, modern package/style, engaging story, success on other markets; ideally wines with true wine credentials. Finished offers only, no concepts in development. Final packages if selected for tasting. </t>
  </si>
  <si>
    <t>Import/Out of Province Seasonal Craft Beer - Summer</t>
  </si>
  <si>
    <t xml:space="preserve">Products appropriate for the Summer season (i.e., Wheat, Fruit beers, Saisons, etc.) will be considered.  Single serving or large bottle formats preferred.  Proven track record in other markets.  Renowned or award winning.  One time purchase only.  Distribution is limited to approximately 100 stores that are part of this program.  </t>
  </si>
  <si>
    <t>OW Adhoc  -  #2</t>
  </si>
  <si>
    <t>EW Adhoc #2</t>
  </si>
  <si>
    <t>New Brands</t>
  </si>
  <si>
    <t>$11.95 - $17.95</t>
  </si>
  <si>
    <r>
      <t xml:space="preserve">This tender is meant to bring  </t>
    </r>
    <r>
      <rPr>
        <u/>
        <sz val="10"/>
        <color theme="1"/>
        <rFont val="Calibri"/>
        <family val="2"/>
        <scheme val="minor"/>
      </rPr>
      <t>'NEW'</t>
    </r>
    <r>
      <rPr>
        <sz val="10"/>
        <color theme="1"/>
        <rFont val="Calibri"/>
        <family val="2"/>
        <scheme val="minor"/>
      </rPr>
      <t xml:space="preserve"> brands to market. To streamline this tender, we are asking Agents to pick a maximum of 3 concepts to submit for consideration, with up to 2 wines per brand (max of 6 NISS submissions per Agent). We strongly advise Agents to meet with the category in advance of the submission date, to provide insight and rational. Submissions must have a clear positioning statement, target market, strong shelf appeal, and offer strong quality for the price. A competitive advertising and promotional budget is also critical. Brands can be new or exist in markets outside of Ontario. Please do not submit brand or varietal extensions of wines active in LCBO or VINTAGES channels.</t>
    </r>
  </si>
  <si>
    <t>NWW Ahoc #2</t>
  </si>
  <si>
    <t>Ontario Seasonal Craft Beer - Winter</t>
  </si>
  <si>
    <t>Ontario Craft seasonal beers appropriate for Winter  (i.e., Imperial Stouts, Barley Wines, Old Ales, Spiced &amp; Strong Ales, Oak Aged beers, etc.) will be considered. Sales success from brewery retail store or on premise (if applicable) will be considered. Available for a limited time only.</t>
  </si>
  <si>
    <t>Brown Spirits</t>
  </si>
  <si>
    <t>Whisky Shop, Spring &amp; Summer release</t>
  </si>
  <si>
    <t>$39.95 - $150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</si>
  <si>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The spring turn duration is April 2017 to July  2017, The summer turn duration is July 2017  to Oct 2017. 
750mL and 200mL equivalents are encouraged
Distillery features may be considered meaning 3-5 products from one distillery will be featured.  To be considered for a distillery feature, a written proposal must be submitted to the category prior to the pre-submission deadline.
</t>
  </si>
  <si>
    <t>Nouveau Wines</t>
  </si>
  <si>
    <t>$8.95 - $15.95</t>
  </si>
  <si>
    <t>Sample deadline and tasting dates subject to change. Successful applicants will be notified of any change. Preference for wines $13.95 and under. Actively looking for submissions from California, in addition to Europe and Ontario.</t>
  </si>
  <si>
    <t>Cotes du Rhone, CdR-Village, and Cru</t>
  </si>
  <si>
    <t>France</t>
  </si>
  <si>
    <t>$13.95 – $19.95</t>
  </si>
  <si>
    <t>Modern package/style, engaging story and/or success on other markets; focus on Vacqueyras and Gigondas for $17.95-$19.95 price tier</t>
  </si>
  <si>
    <t>Spring / Summer wines</t>
  </si>
  <si>
    <t xml:space="preserve">Looking for still-white wines, sparkling wines, and flavoured wines (ex. Sangria) that capitalize on summer consumption behaviours. Also considering new format sizes such as single serve wines. Preference for wines with labels that provide instant association with summer. Also looking for wines with official associations with the 2016 Summer Olympics. Considering both new and existing brands. Exceptional price/value is paramount. </t>
  </si>
  <si>
    <t xml:space="preserve">Organic Wines - Red/White Still </t>
  </si>
  <si>
    <t>$9.95 - $17.95</t>
  </si>
  <si>
    <t xml:space="preserve">Certified organic wines only. Focus on popular varietals or blends. Strong quality for the price is a must. Organic status must be clearly identifiable on the front label. A competitive advertising and promotional budget is critical. </t>
  </si>
  <si>
    <t>RTD</t>
  </si>
  <si>
    <t>Coolers</t>
  </si>
  <si>
    <t>All countries</t>
  </si>
  <si>
    <t xml:space="preserve">Value Pricing: 
&lt; $0.594 per 100ml for 6-pack, ≥1L containers, and ≥473mL single serve;
&lt; $0.684 per 100ml for 4-packs
All pricing above these level falls into Premium. Preference will be given to Premium pricing
(based on 750 mL)
</t>
  </si>
  <si>
    <t>Single serve or multi-packs. Range of spirit/wine bases will be considered. Products that target a diversified customer base and appeal to consumer's changing taste profiles (i.e. less sweet, low calorie/sugar, natural ingredients) are of special interest. Brands that target current refreshment trends are preferred (i.e. craft, single serve, male-focused).
Preference will be given to products with premium and/or environmentally friendly packaging. 
Preference will also be given to brands that are spirit-based.                                                                                                                                                                                                                           And preference will be given to brands that are exclusive to the LCBO and are produced domestically.
Shooter formats, products with caffeine levels &gt;30mg/serve, and open-ended carriers will not be considered. 100% malt-based products will also not be considered, however products that combine malt + spirit base are encouraged and will be considered under a spirit based markup structure.
Licensee-only opportunities are of interest.
Party Packs for the spring/summer season should be submitted under this call for consideration.</t>
  </si>
  <si>
    <t xml:space="preserve">Premixed Cocktails </t>
  </si>
  <si>
    <t xml:space="preserve">Value: ≤$13.90,
Mainstream: $13.95-$15.90, Premium: ≥$15.95
(based on 750 mL)
</t>
  </si>
  <si>
    <r>
      <t xml:space="preserve">Multi-serve format (750 mL or larger). Easy solutions for both new and traditional cocktails in ready-to-serve, entertaining-sized formats. Range of spirit bases will be considered. </t>
    </r>
    <r>
      <rPr>
        <u/>
        <sz val="10"/>
        <color indexed="8"/>
        <rFont val="Calibri"/>
        <family val="2"/>
      </rPr>
      <t>Leading brand name spirits / mixes are requested</t>
    </r>
    <r>
      <rPr>
        <sz val="10"/>
        <color indexed="8"/>
        <rFont val="Calibri"/>
        <family val="2"/>
      </rPr>
      <t>. Large format offerings are of interest. Liquids should deliver the appropriate alc/vol for the cocktail. An evolution of the current assortment is essential. Preference will be given to products with premium and/or environmentally friendly packaging, and those with year-round appeal. Preference will also be given to brands that are spirit-based. And preference will be given to brands that are exclusive to the LCBO and are produced domestically.
Licensee-only opportunities are of interest.</t>
    </r>
  </si>
  <si>
    <t>Summer seasonal liqueurs &amp; Tequila</t>
  </si>
  <si>
    <t>(seasonal liqueurs) $20.00 - $39.95
(Barkeep’s Pantry)
$20.00+
                                   (Tequila) $34.95 - $99.95</t>
  </si>
  <si>
    <r>
      <rPr>
        <b/>
        <sz val="10"/>
        <color indexed="8"/>
        <rFont val="Calibri"/>
        <family val="2"/>
      </rPr>
      <t xml:space="preserve">Seasonal Liqueurs </t>
    </r>
    <r>
      <rPr>
        <sz val="10"/>
        <color indexed="8"/>
        <rFont val="Calibri"/>
        <family val="2"/>
      </rPr>
      <t xml:space="preserve">
Preference will be given to brand extensions, or branded program with new and innovative flavours.
Preference will be given to products that fall in the $20.00 to $29.95 price range (750ml)
Strong marketing support required. 
Ease of use.
Commitment to gaining licensee support.
Brand or size extensions.
</t>
    </r>
    <r>
      <rPr>
        <b/>
        <sz val="10"/>
        <color indexed="8"/>
        <rFont val="Calibri"/>
        <family val="2"/>
      </rPr>
      <t>Barkeep’s pantry</t>
    </r>
    <r>
      <rPr>
        <sz val="10"/>
        <color indexed="8"/>
        <rFont val="Calibri"/>
        <family val="2"/>
      </rPr>
      <t xml:space="preserve">
Unique mixology focused products for targeted distribution to fill gaps in assortment.
Commitment to gaining licensee support.
One shot or Year round program
Agents must confirm available quantities before making product application in NISS.
Agents are encouraged to survey licensee interest in advance.
Stand out packaging.
</t>
    </r>
    <r>
      <rPr>
        <b/>
        <sz val="10"/>
        <color indexed="8"/>
        <rFont val="Calibri"/>
        <family val="2"/>
      </rPr>
      <t xml:space="preserve">
Tequila (100% agave &amp; Mezcal)</t>
    </r>
    <r>
      <rPr>
        <sz val="10"/>
        <color indexed="8"/>
        <rFont val="Calibri"/>
        <family val="2"/>
      </rPr>
      <t xml:space="preserve">
For Seasonal and one shot listing.
Established, successful brands in foreign markets or other Canadian provinces. Stand out packaging.
Strong marketing budget. Commitment to gaining licensee support (target 24% of total sales)
</t>
    </r>
  </si>
  <si>
    <t>New World &amp; European Wines</t>
  </si>
  <si>
    <t>Wines Licensee Program</t>
  </si>
  <si>
    <t>$7.95-$15.95</t>
  </si>
  <si>
    <t>TBD - Holding Spot</t>
  </si>
  <si>
    <t>Value Wines</t>
  </si>
  <si>
    <t>≤ $10.90</t>
  </si>
  <si>
    <t xml:space="preserve">Looking for wines that will be priced below $10.95/750mL. Focus on popular varietals or blends. Wines must be delicious and over-deliver for the price point. Can be new to market brands or extensions. Strong shelf appeal and a competitive advertising and promotional budget that includes budget for LTO's, Display and Advertising. We strongly advise Agents to meet with the category in advance of the submission date, to provide insight and rational. </t>
  </si>
  <si>
    <t>South West France Red</t>
  </si>
  <si>
    <t>$9.95-$14.95</t>
  </si>
  <si>
    <t>Modern package/style, engaging story and/or success on other markets; focus on Cahors and Madiran only for $13.95 - $14.95 price tier (under is welcome).</t>
  </si>
  <si>
    <t>South West France White</t>
  </si>
  <si>
    <t>$8.95-$12.95</t>
  </si>
  <si>
    <t>Modern package/style, engaging story and/or success on other markets.</t>
  </si>
  <si>
    <t xml:space="preserve">VQA Table Wines </t>
  </si>
  <si>
    <t>$11.95-$16.95</t>
  </si>
  <si>
    <t xml:space="preserve">New LCBO VQA Wines. All red and white varietal wines will be considered with a focus on single varietal wines (Cab Franc, Pinot Noir, Baco Noir, Sauvignon Blanc). Strong brand proposition, compelling packaging and marketing support/plan are strongly considered. Wines must represent exceptional price/value relative to competitive set. </t>
  </si>
  <si>
    <t>Ontario Craft Beer - New Suppliers</t>
  </si>
  <si>
    <t>Product from craft breweries new to LCBO (i.e., do not have a current listing).  Should have year-round appeal and be positioned as the flagship brand.</t>
  </si>
  <si>
    <t>Cider</t>
  </si>
  <si>
    <t>Competitively priced to existing portfolio</t>
  </si>
  <si>
    <t xml:space="preserve">Domestic or imported Cider and Perry will be considered.  Traditional and Flavoured styles.  Single serve can or multi-pack bottle format preferred.  Proven track record in other markets.  Renowned or award winning.  </t>
  </si>
  <si>
    <t>Ontario Seasonal Craft Beer - Spring</t>
  </si>
  <si>
    <t>Ontario Craft seasonal beers appropriate for Spring  (i.e., Imperial IPA's, Bock beers, Sour beers, etc.) will be considered. Sales success from brewery retail store or on premise (if applicable) will be considered. Available for a limited time only.</t>
  </si>
  <si>
    <t>All Halloween + Import/OOP Seasonal Craft Beer - Autumn</t>
  </si>
  <si>
    <t xml:space="preserve">All Countries </t>
  </si>
  <si>
    <t>Imported and local Ontario Halloween themed / pumpkin beers.
Imported/out-of-province Products appropriate for the Autumn season (i.e., Oktoberfest beers, Belgian &amp; English Style Pale Ales, Stouts, Porters, Oak Aged Beers, etc. ) will be considered.  Single serving large bottle formats preferred.  Proven track record in other markets.  Renowned or award winning.  One time purchase only.</t>
  </si>
  <si>
    <t>Submissions for permanent listings (i.e., new brand, new format) from existing craft  breweries.</t>
  </si>
  <si>
    <t>Ontario Wines Direct Delivery (on Shelf March 2018; P13)</t>
  </si>
  <si>
    <t>HOLD SPACE</t>
  </si>
  <si>
    <t>Shiraz</t>
  </si>
  <si>
    <t>Australia</t>
  </si>
  <si>
    <t>$12.95-$18.95</t>
  </si>
  <si>
    <t>Identified as Shiraz on the label (no Syrah). Strong quality, shelf appeal and a competitive advertising and promotional budget that includes budget for LTO's, Display and Advertising. Brand extensions, or new to LCBO Wines considered equally.</t>
  </si>
  <si>
    <t>hold the date for later addition</t>
  </si>
  <si>
    <t>NWW Ahoc #3</t>
  </si>
  <si>
    <t>Fall seasonal / Asian Spirits</t>
  </si>
  <si>
    <t>$25.95+</t>
  </si>
  <si>
    <r>
      <t xml:space="preserve">Focus is on premium and deluxe products in the following sets: Cognac, Armagnac, Calvados, Grappa, Deluxe Brandy, Cream Liquor, Deluxe Aged Rum.
These products will be purchased on a one-shot and seasonal basis and will be merchandised in-section. 
Preference may be given products that; reflect the newest flavour and cocktail trends; are exciting brand extensions; products that fill a need missing from our existing portfolio
</t>
    </r>
    <r>
      <rPr>
        <b/>
        <sz val="10"/>
        <rFont val="Calibri"/>
        <family val="2"/>
        <scheme val="minor"/>
      </rPr>
      <t>Asian Spirits:</t>
    </r>
    <r>
      <rPr>
        <sz val="10"/>
        <rFont val="Calibri"/>
        <family val="2"/>
        <scheme val="minor"/>
      </rPr>
      <t xml:space="preserve">
Limited seasonal or one-shot opportunities may exist to test new offerings in order to feed current interest and growth. </t>
    </r>
  </si>
  <si>
    <t>Open</t>
  </si>
  <si>
    <t>OW Adhoc  -  #3</t>
  </si>
  <si>
    <t>EW Adhoc #3</t>
  </si>
  <si>
    <t>$8.95 - $13.95</t>
  </si>
  <si>
    <t xml:space="preserve">Looking to assess the real products from the 2016 Nouveau campaign. Actively looking for red and white wines from new and established sources in Europe, the USA, and Canada (BC and Ontario). Sample deadline and tasting dates subject to change. Successful applicants will be notified of any change. </t>
  </si>
  <si>
    <t>Ontario Seasonal Craft Beer - Summer</t>
  </si>
  <si>
    <t>Ontario Craft seasonal beers appropriate for Summer (i.e., Wheat, Fruit Beers, Saison, etc.). Sales success from brewery retail store or on premise (if applicable) will be considered. Available for a limited time only.</t>
  </si>
  <si>
    <t>Holiday</t>
  </si>
  <si>
    <t xml:space="preserve">ICB:  All size formats will be considered with a particular focus on 750ml, 1L tetra and 1.5L in popular varietals. White varietals will focus on Pinot Grigio, Sauvignon Blanc, and Chardonnay. Red varietals with a focus on Blends and Cabernet Sauvignon. </t>
  </si>
  <si>
    <t>$9.95-$13.95</t>
  </si>
  <si>
    <t xml:space="preserve">Non-VQA Wines: Focus on exciting brands with innovative packaging and all natural, on-trend flavour profiles. </t>
  </si>
  <si>
    <t>Whisky shop, fall release &amp; annual listings</t>
  </si>
  <si>
    <t>Premium whiskies from around the world.  Products should be unique, award winning and highly regarded. Preference may be given to new brands, or emerging regions new to the Ontario market.  Submissions are considered for a quarterly or annual release in the Whisky Shop program (120 stores).  
The Fall Turn duration is Oct 2017 to Feb 2018
Annual listings from Oct  2017 to Sept 2018.
750mL and 200mL equivalents are encouraged Distillery features may be considered meaning 3-5 products from one distillery will be featured.  To be considered for a distillery feature, a written proposal must be submitted to the category prior to the pre-submission deadline.</t>
  </si>
  <si>
    <t>Ontario wines</t>
  </si>
  <si>
    <t>VQA Table Wines</t>
  </si>
  <si>
    <t>All</t>
  </si>
  <si>
    <t>Holiday gifting</t>
  </si>
  <si>
    <t>Import/Out of Province Seasonal Craft Beer - Winter</t>
  </si>
  <si>
    <t xml:space="preserve">Products appropriate for the Winter season (i.e., Imperial Stouts, Barley Wines, Old Ales, Spiced &amp; Strong Ales, Oak Aged Beers, etc. ) will be considered.  Single serving large bottle formats preferred.  Proven track record in other markets.  Renowned or award winning.  One time purchase only.  Distribution is limited to approximately 100 stores that are part of this program.  </t>
  </si>
  <si>
    <t>International &amp; Out Of Province Beer</t>
  </si>
  <si>
    <t>All Countries (excludes Ontario Beer)</t>
  </si>
  <si>
    <t>1) Big Brands: Successful brand in other local and export markets.  Strong packaging and marketing support.  Single serve aluminum can preferred.  Competitively priced to existing competitive set.  Brand line extensions will be considered.  Existing brand must be a category leader at LCBO and growing.  Format extensions will not be considered.
2) Craft Brands: Successful, top-tier brand in local or other international markets, or in LCBO's Seasonal Craft Beer programs.  Strong packaging and marketing support.  Competitively priced to existing competitive set.</t>
  </si>
  <si>
    <t>Ontario Wines Direct Delivery (on shelf June 2018; P3)</t>
  </si>
  <si>
    <t>Brown spirits</t>
  </si>
  <si>
    <t>Whisky Shop, winter release</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</si>
  <si>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Turn 2: Duration Feb 2018 to May 2018.
750mL and 200mL equivalents are encouraged
Distillery features may be considered meaning 3-5 products from one distillery will be featured.  To be considered for a distillery feature, a written proposal must be submitted </t>
  </si>
  <si>
    <t>2019/20 Merchandising Needs Grid</t>
  </si>
  <si>
    <t>Ontario Seasonal Craft Beer – Autumn 2018</t>
  </si>
  <si>
    <t>Value Wines - Red and White still table wine</t>
  </si>
  <si>
    <t>All New world countries (excluding Ontario)</t>
  </si>
  <si>
    <t>$7.95 - $9.95 per 750ml</t>
  </si>
  <si>
    <t>Popular varietals or blends that over deliver in qulaity for the price.  Submissions can be new to market or brand extensions.  Strong shelf appeal and a competative promotional budget for in-store programs is required.</t>
  </si>
  <si>
    <t>Flavoured Wines</t>
  </si>
  <si>
    <t>$9.00+</t>
  </si>
  <si>
    <t>Flavoured wines priced &gt;$9/750mL only; interested in organic, premium packaging cues, products with excellent performance either in LCBO seasonal program or other markets.</t>
  </si>
  <si>
    <t>Spain Reds and Whites</t>
  </si>
  <si>
    <t>$ 9.95 - $15.95</t>
  </si>
  <si>
    <t xml:space="preserve">Focus on Reds; brands: innovative concepts, offering point of differentiation on the shelf; modern package/style, engaging story and/or success in other markets; focus on single varietal or blends typical of the area; and, ideally, wine with true wine credentials – DO/DOCa, VdT etc. Finished offers only; no concepts in development. Final packages if selected for tasting. Paired branded whites, OR value Alvarinho or Rioja White. </t>
  </si>
  <si>
    <t>OW Ad Hoc  -  #1</t>
  </si>
  <si>
    <t>EW Ad Hoc #1</t>
  </si>
  <si>
    <t>NWW Ad Hoc #1</t>
  </si>
  <si>
    <t>Seasonal Wines – Fall/Winter</t>
  </si>
  <si>
    <t>Online Exclusive Gifting Proposals – Spirits Only</t>
  </si>
  <si>
    <t>Import/Out-of-Province (not Ontario) Seasonal Craft Beer – Spring 2019</t>
  </si>
  <si>
    <t>Whisky Shop – Winter Release</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</si>
  <si>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Turn 2: Duration Feb. 2020 to May 2020. 750mL and 200mL equivalents are encouraged. Distillery features may be considered, meaning 3-5 products from one distillery will be featured. To be considered for a distillery feature, a written proposal must be submitted. </t>
  </si>
  <si>
    <t>Ontario Craft Beer – Existing Suppliers</t>
  </si>
  <si>
    <t>Cider - Ontario Craft Specialty</t>
  </si>
  <si>
    <t>Target - in store release is Spring 2019.
Product Must be - Made in Ontario.
Product from Ontario Craft cideries currently supplying LCBO.
Utilizing other local fruits instead of, or in combination with apple, which require longer lead times for sourcing.
Existing listings should be strong performers, with regards to sales.</t>
  </si>
  <si>
    <t>White spirits</t>
  </si>
  <si>
    <t>Asian Spirits</t>
  </si>
  <si>
    <t>Asian countries</t>
  </si>
  <si>
    <t>All price points</t>
  </si>
  <si>
    <t>Asian Spirits: Limited seasonal or one-shot opportunities may exist to test new offerings in order to feed current interest and growth, also open to flavoured submissions in all size formats</t>
  </si>
  <si>
    <t>California Red (excluding Cabernet)</t>
  </si>
  <si>
    <t>USA (California)</t>
  </si>
  <si>
    <t>Interested in blends and single varietal offers excluding Cab. Can be new brands or line extentions. Strong shelf appeal and a competitive A &amp; P budget. Red blends, Pinot Noir, Zinfandel are of the greatest interest.</t>
  </si>
  <si>
    <t>Ontario Craft Beer &amp; Cider – New Suppliers</t>
  </si>
  <si>
    <t>gin</t>
  </si>
  <si>
    <t>Preference will be given to unique product offerings that target new consumers and focus on quality, authenticity and craftsmanship. Package appeal and marketing strategy/support will be a key consideration. Priority will be given to products priced $28.00-$39.95.
Gin Shop: These gins will appeal to the gin connoisseur and will offer strong points of difference to the current assortment, such as niche assortment products, highly allocated products or special edition bottles. These will be very small buys and may also have a limited store distribution.  Success in other markets is a benefit. $40.00+</t>
  </si>
  <si>
    <t>Value Wines/Non AOC Red and White still table wine</t>
  </si>
  <si>
    <t>$7.95 - $10.95 per 750ml</t>
  </si>
  <si>
    <t>Popular varietals or blends that over deliver in quality price ratio.  Submissions can be new to market or brand extensions.  Strong shelf appeal and a competative promotional budget for in-store programs is required.</t>
  </si>
  <si>
    <t>flavoured vodka</t>
  </si>
  <si>
    <t>Capitalizing on new trends in flavoured vodka, these products can have appeal for the spring summer or fall/winter season or for a specific occasion (i.e. Halloween, Thanksgiving, Christmas).  These products will be purchased on a one-shot and seasonal basis and will be merchandised in store section.
All submissions must include a signature mixed drink and cocktail solution. Recipes should be uploaded along with the NISS submission.</t>
  </si>
  <si>
    <t>Seasonal Rosé Program</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</si>
  <si>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IMAGE programming opportunities may exist for high volume purchases.</t>
  </si>
  <si>
    <t>Ontario Wines Direct Delivery (on shelf October 2019)</t>
  </si>
  <si>
    <t>VQA Wines and QA fruit wines with a focus on  producers located in PEC, LENS and emerging regions. Distribution is limited to a pre-selected list of stores.</t>
  </si>
  <si>
    <t>Ontario Seasonal Craft Beer – Winter 2018</t>
  </si>
  <si>
    <t>rum</t>
  </si>
  <si>
    <t xml:space="preserve">Consideration will be given for the following purchases:
Year-round Premium, Deluxe and Spiced/Flavoured rum: Unique and/or renowned rums that broaden the representation of key rum-producing countries. Spiced/flavoured rums focus on offering differentiation to the current assortment or are line extensions of current successful brands. Strong packaging and marketing support required. 
Rum shop: Seeking gems from all rum nations that have reputable accolades. These rums will appeal to the rum enthusiast and offer strong points of difference to the current assortment, highly allocated products or special edition bottles. These will be very small buys and may also have a limited store distribution. Success in other markets is a benefit.
Cachaça: Limited seasonal or one-shot opportunities may exist to test new cachaça offerings in order to feed current interest and growth. </t>
  </si>
  <si>
    <t>OW Ad Hoc  -  #2</t>
  </si>
  <si>
    <t>EW Ad Hoc #2</t>
  </si>
  <si>
    <t>NWW Ad Hoc #2</t>
  </si>
  <si>
    <t>vodka</t>
  </si>
  <si>
    <t>Import / Out-of-Province (not Ontario) Seasonal Craft Beer – Summer 2019</t>
  </si>
  <si>
    <t>Spring/Summer Seasonal wines</t>
  </si>
  <si>
    <t>Whisky Shop – Spring &amp; Summer release</t>
  </si>
  <si>
    <t>Ready-To-Drink</t>
  </si>
  <si>
    <t xml:space="preserve">Value: 
&lt; $0.594 per 100mL for 6-pack, ≥1L containers, and ≥473mL single serve
&lt; $0.684 per 100mL for 4-packs
All pricing above these levels falls into Premium. Preference will be given to Premium pricing
(based on 750mL).
</t>
  </si>
  <si>
    <t xml:space="preserve">Value: ≤$13.90,
Mainstream: $13.95-$15.90, Premium: ≥$15.95
(based on 750mL)
</t>
  </si>
  <si>
    <t>Ontario Seasonal Craft Beer – Spring 2019</t>
  </si>
  <si>
    <t>Argentina and Chile Red and White still table wine</t>
  </si>
  <si>
    <t>Argentina and Chile</t>
  </si>
  <si>
    <t>Focus on primary varieties and blends. Wines must over-deliver for the price point with a preference for new brands to the market. Strong shelf appeal and a competitive A&amp;P budget required.</t>
  </si>
  <si>
    <t>Summer Seasonal Liqueurs &amp; Tequila</t>
  </si>
  <si>
    <t>Ontario Wines Direct Delivery (on Shelf March 2020)</t>
  </si>
  <si>
    <t xml:space="preserve">VQA wines and QA fruit wines with a focus on key Ontario varietals from producers located in PEC, LENS and emerging regions. Distribution is limited to a selected number of stores. </t>
  </si>
  <si>
    <t>Import/Out-of-Province (not Ontario) Seasonal Craft Beer – Autumn 2019</t>
  </si>
  <si>
    <t>South Africa Red and White still table wines</t>
  </si>
  <si>
    <t>South Africa</t>
  </si>
  <si>
    <t>Focus on Sauvignon Blanc, Cabernet Sauvignon and red blends. Wines must over-deliver for the price point and can be new to market brands or extensions. Strong shelf appeal and a competitive A&amp;P budget.</t>
  </si>
  <si>
    <t>New Brands / Innovation</t>
  </si>
  <si>
    <t>All NW Countries (excludig Ontario)</t>
  </si>
  <si>
    <t>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t>
  </si>
  <si>
    <t>Australian Shiraz</t>
  </si>
  <si>
    <t>$9.95 - $16.95</t>
  </si>
  <si>
    <t>Single Varietal Shiraz - no blends.  Submissions must include significant marketing support with a focus on LCBO retail store programs. Strong shelf appeal and high customer engagement is required.</t>
  </si>
  <si>
    <t>OW Ad Hoc  #3</t>
  </si>
  <si>
    <t>EW Ad Hoc #3</t>
  </si>
  <si>
    <t>NWW Ad Hoc #3</t>
  </si>
  <si>
    <t>Ontario Seasonal Craft Beer – Summer 2019</t>
  </si>
  <si>
    <t>Ontario Craft Beer – New Suppliers</t>
  </si>
  <si>
    <t>European Sparkling Wines</t>
  </si>
  <si>
    <t>$12.95 - $19.95</t>
  </si>
  <si>
    <t>All sparklers from Europe, good price quality ratio.  A focus will be on well priced Prosecco and Cremants.</t>
  </si>
  <si>
    <t>AOC French Red</t>
  </si>
  <si>
    <t>$10.95 -$17.95</t>
  </si>
  <si>
    <t>Single varietals and blends, excellent price quality ratio.  Packaging can be either modern or traditional.  Focus will be on well priced appellations.</t>
  </si>
  <si>
    <t>Whisky Shop – Fall release</t>
  </si>
  <si>
    <t>$39.95-$150 +</t>
  </si>
  <si>
    <t>Premium whiskies from around the world. Products should be unique, award winning and highly regarded. Preference may be given to new brands or emerging regions new to the Ontario market. Submissions are considered for a quarterly or annual release in the Whisky Shop program (120 stores). The fall turn duration is Oct to Feb. Annual listings are from Oct 2017 to Sept 2018.
750mL and 200mL equivalents are encouraged. Distillery features may be considered, meaning 3-5 products from one distillery will be featured. To be considered for a distillery feature, a written proposal must be submitted to the category prior to the pre-submission deadline.</t>
  </si>
  <si>
    <t>Import/Out-of-Province (not Ontario) Seasonal Craft Beer – Winter2019</t>
  </si>
  <si>
    <t>AOC French White</t>
  </si>
  <si>
    <t>$10.95 - $16.95</t>
  </si>
  <si>
    <t>International &amp; Out-of-Province Beer</t>
  </si>
  <si>
    <t xml:space="preserve">All Wines </t>
  </si>
  <si>
    <t>Holiday Gifting</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</si>
  <si>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toward the end of December 2019.</t>
  </si>
  <si>
    <t>Holiday Gifting (Spirits)</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</si>
  <si>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A deadline and requirements update letter will be issued toward the end of December 2019.</t>
  </si>
  <si>
    <t>Fall Seasonal/Asian Spirits</t>
  </si>
  <si>
    <t>Fiscal 2018-19 LCBO Merchandizing Tenders</t>
  </si>
  <si>
    <t>Fiscal 2018-19 LCBO WINES tenders</t>
  </si>
  <si>
    <t>Product Specs</t>
  </si>
  <si>
    <t>France Red South – Pinot Noir and Merlot</t>
  </si>
  <si>
    <t xml:space="preserve">VdFrance, IGP and AOC. The wines from this call will supply the France Red South Pinot Noir and Merlot subsets. Brands: modern package/style, engaging story and/or success in other markets; ideally wine with true wine credentials. Finished offers only; no concepts in development. Final packages if selected for tasting. </t>
  </si>
  <si>
    <t>France Red South – Cabernet Sauvignon</t>
  </si>
  <si>
    <t xml:space="preserve">VdFrance, IGP and AOC. The wines from this call will supply the France Red South Cabernet Sauvignon subset. Brands: modern package/style, engaging story and/or success in other markets and, ideally, wine with true wine credentials. Finished offers only; no concepts in development. Final packages if selected for tasting. </t>
  </si>
  <si>
    <t xml:space="preserve">Obtain permission of category/product manager before submitting to ad hoc tenders. For wines not covered in other product calls within this needs letter. </t>
  </si>
  <si>
    <t>Obtain permission of category/product manager before submitting to ad hoc tenders. For wines not covered in other product calls within this needs letter, offering outstanding innovation or high rate of success in other markets.</t>
  </si>
  <si>
    <t>All NW Countries</t>
  </si>
  <si>
    <t>For wines directly solicited by the category/product manager. Utilized to capitalize on immediate needs and/or wines not covered in the varietal tenders. Obtain permission of category/product manager before submitting to ad hoc tenders.</t>
  </si>
  <si>
    <t>$10.95 - $15.95</t>
  </si>
  <si>
    <t>Focus on wines (still, sparkling, flavoured or fortified) that capitalize on Halloween or Valentine's Day. Preference for wines with labels that provide instant association with these occasions. Considering both new and existing brands. Exceptional price/value is paramount – recommend suppliers divert $/case A&amp;P into sharper price points.</t>
  </si>
  <si>
    <t>Single-Varietal Whites – Chardonnay, Pinot Grigio &amp; Sauvignon Blanc</t>
  </si>
  <si>
    <t>USA, Australia, BC, Chile, Argentina</t>
  </si>
  <si>
    <t>$9.95 - $18.95</t>
  </si>
  <si>
    <t>Seeking single-varietal Chardonnay, Pinot Grigio and Sauvignon Blanc. New wines and brand extensions considered equally. Agent/supplier must be willing to make material investment in Ontario with primary focus on retail.</t>
  </si>
  <si>
    <t>Italy Reds</t>
  </si>
  <si>
    <t>$ 8.95 - $17.95</t>
  </si>
  <si>
    <t xml:space="preserve">Brands: innovative concepts, offering point of differentiation on the shelf; modern package/style, engaging story and/or success in other markets; focus on single varietal or blends typical of the area; and, ideally, wine with true wine credentials – DOC/G, IGT. Finished offers only; no concepts in development. Final packages if selected for tasting. </t>
  </si>
  <si>
    <t>Italy Whites (except varietally labelled Pinot Grigio)</t>
  </si>
  <si>
    <t>$ 8.95 - $14.95</t>
  </si>
  <si>
    <t xml:space="preserve">Brands: innovative concepts, offering point of differentiation on the shelf; modern package/style, engaging story and/or success in other markets; focus on single varietal or blends typical of the area; ideally wine with true wine credentials - DOC/G, IGT. Finished offers only; no concepts in development. Final packages if selected for tasting. </t>
  </si>
  <si>
    <t>Ontario Wines Direct Delivery (on shelf October 2018)</t>
  </si>
  <si>
    <t xml:space="preserve">VQA Wines and QA fruit wines with a focus on key Ontario varietals from producers located in PEC, LENS and emerging regions. Distribution is limited to a select number of stores. </t>
  </si>
  <si>
    <t>Obtain permission of category/product manager before submitting to ad hoc tenders. For wines not covered in other product calls within this needs letter, looking for exceptional innovation or high rate of success in other markets.</t>
  </si>
  <si>
    <t>Sample deadline and tasting date subject to change. Successful applicants will be notified of any changes. Preference for wines $13.95 and under, and only wines of 2018 vintage (actual tasting will take place after the harvest and apply only to pre-selected products whose agents will be notified). Actively looking for submissions from California, in addition to Europe (Portugal, Spain, Austria and other sources where the wine-of-the-vintage tradition exists) and Ontario. Must be able to meet the shipping timelines for Nov. 15, 2018 Nouveau retail program launch.</t>
  </si>
  <si>
    <t>Eastern Europe</t>
  </si>
  <si>
    <t>Several</t>
  </si>
  <si>
    <t>$8.95 - $17.95</t>
  </si>
  <si>
    <t>Bulgaria reds and whites (international grapes/blends, $9.95 - $12.95); Hungarian reds (native and international grapes, $9.95 - $12.95); and Romanian reds (international grapes) and whites (native grapes) ($9.95 - $12.95). Brands: modern package/style, engaging story and/or success in other markets. Prices to be based on quotes for consolidated container shipments.</t>
  </si>
  <si>
    <t>Cabernet Sauvignon</t>
  </si>
  <si>
    <t>Single varietal Cabernet Sauvignon - no blends. Exceptional retail price relative to quality is paramount. New wines and brand extensions considered equally. Agent/supplier must be willing to make material investment in Ontario with primary focus on retail.</t>
  </si>
  <si>
    <t xml:space="preserve">Looking for still white, sparkling and flavoured wines (i.e., sangria) that capitalize on summer consumption behaviours. Also considering new format sizes such as single-serve wines. Preference for wines with labels that provide instant association with summer. Considering both new and existing brands. Exceptional price/value is paramount. </t>
  </si>
  <si>
    <t>Loire White</t>
  </si>
  <si>
    <t>$9.95 - $13.95 $17.95 - $19.95</t>
  </si>
  <si>
    <t>Focus on Sauvignon Blanc, IGP or AOC, and Muscadet AOC priced at $9.95 - $13.95. Focus on Sancerre and Pouilly-Fumé priced at $17.95 - $19.95. Modern package/style, engaging story and/or success in other markets.</t>
  </si>
  <si>
    <t>$11.95-$19.95</t>
  </si>
  <si>
    <t xml:space="preserve">New LCBO VQA wines. All red or white varietal wines and blends will be considered. Strong brand proposition, compelling packaging and a well-considered marketing support/plan will be heavily influential. Wines must represent exceptional price/value relative to competitive set. </t>
  </si>
  <si>
    <t>France White South – Blends and Viognier</t>
  </si>
  <si>
    <t xml:space="preserve">VdFrance, IGP and AOC. The wines from this call will supply the France White South Blends and Viognier subsets. Brands: modern package/style, engaging story and/or success in other markets; ideally wine with true wine credentials. Finished offers only; no concepts in development. Final packages if selected for tasting. </t>
  </si>
  <si>
    <t>South Africa (Red/White)</t>
  </si>
  <si>
    <t>$9.95 - $14.95</t>
  </si>
  <si>
    <t>Ontario Wines Direct Delivery (on Shelf March 2019)</t>
  </si>
  <si>
    <t xml:space="preserve">Obtain permission of category/product manager before submitting to adhoc tenders. For wines not covered in other Product Calls within this needs letter. </t>
  </si>
  <si>
    <t xml:space="preserve">Looking to assess the real products from the 2018 Nouveau campaign. Actively looking for red and white wines from new and established sources in Europe, the USA and Canada (BC and Ontario). </t>
  </si>
  <si>
    <t>Agents to pick a maximum of two brand concepts to submit for consideration, with up to two wines per brand (a max. of four submissions per agent). Preference for brands with dynamic packaging, compelling brand stories and strong marketing support.</t>
  </si>
  <si>
    <t>$9.95/750mL+</t>
  </si>
  <si>
    <t>ICB: 750mL and 1.5L size formats of all red and white varietals and blends will be considered.</t>
  </si>
  <si>
    <t>New and unique gifts, interesting and exciting mixed packs, limited availability/edition/prestige bottles are of interest. Please note that a product sample with all packaging is required on February 8, 2019. A deadline and requirements update letter will be issued toward the end of December 2018.</t>
  </si>
  <si>
    <t>Fiscal 2018-19 LCBO SPIRITS AND RTD tenders</t>
  </si>
  <si>
    <t>Fall Flavoured Vodka</t>
  </si>
  <si>
    <r>
      <t xml:space="preserve">Capitalizing on new trends in flavoured vodka, these products have appeal for the fall/winter season or for a specific occasion (i.e. Halloween, Thanksgiving, Christmas).  These products will be purchased on a one-shot and seasonal basis and will be merchandised in store section.
</t>
    </r>
    <r>
      <rPr>
        <i/>
        <sz val="10"/>
        <color theme="1"/>
        <rFont val="Calibri"/>
        <family val="2"/>
        <scheme val="minor"/>
      </rPr>
      <t xml:space="preserve">
</t>
    </r>
    <r>
      <rPr>
        <i/>
        <sz val="10"/>
        <rFont val="Calibri"/>
        <family val="2"/>
        <scheme val="minor"/>
      </rPr>
      <t>All submissions must include a signature mixed drink and cocktail solution. Recipes should be uploaded along with the NISS submission.</t>
    </r>
  </si>
  <si>
    <t>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Spirits products included in the packs must already be listed items. NO SAMPLES REQUIRED.</t>
  </si>
  <si>
    <r>
      <t xml:space="preserve">
Consideration will be given for the following purchases for Premium and Deluxe gin:
</t>
    </r>
    <r>
      <rPr>
        <sz val="10"/>
        <rFont val="Calibri"/>
        <family val="2"/>
      </rPr>
      <t>Seasonal: Preference will be given to unique product offerings that target new consumers and focus on quality, authenticity and craftsmanship. Package appeal and marketing strategy/support will be a key consideration. Priority will be given to products priced $28.00-$39.95.
One-shot: These gins will appeal to the gin connoisseur and will offer strong points of difference to the current assortment. Success in other markets is a benefit.
Spirits boutiques: As part of the online product strategy, lcbo.com will house spirits boutiques on an on-going basis. These one-shot purchases will  appeal to the gin connoisseur and offer strong points of difference to the current assortment, such as niche assortment products, highly allocated products or special edition bottles. These will be very small buys and may also have a limited store distribution.</t>
    </r>
  </si>
  <si>
    <t>$39.95 - $300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</si>
  <si>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Turn 2: Duration Feb. to May. 750mL and 200mL equivalents are encouraged. Distillery features may be considered, meaning 3-5 products from one distillery will be featured. To be considered for a distillery feature, a written proposal must be submitted. </t>
  </si>
  <si>
    <r>
      <t xml:space="preserve">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t>
    </r>
    <r>
      <rPr>
        <u/>
        <sz val="10"/>
        <color theme="1"/>
        <rFont val="Calibri"/>
        <family val="2"/>
      </rPr>
      <t xml:space="preserve">Direct-to-Store Delivery </t>
    </r>
    <r>
      <rPr>
        <sz val="10"/>
        <color theme="1"/>
        <rFont val="Calibri"/>
        <family val="2"/>
      </rPr>
      <t>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r>
  </si>
  <si>
    <t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$28.00-$39.95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Spirits Boutiques: As part of the online product strategy, lcbo.com will house Spirits Boutiques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t>
  </si>
  <si>
    <r>
      <t xml:space="preserve">Consideration will be given for the following purchases:
Year-round flavoured vodka. Line extensions from established brands or new brands with proven success in other markets. Traditional and unique flavour profiles that fill gaps within the current assortment. 375mL formats to incent trial or multi-packs of trial sizes are of interest. Strong marketing support required. 
Seasonal flavoured vodka. Capitalizing on new trends and/or incremental trial opportunities in flavoured vodka, these products will be available for a limited time throughout P1-P6. 375mL products are encouraged. Success will be evaluated based on a pro-rating of the sales target for flavoured vodka.
</t>
    </r>
    <r>
      <rPr>
        <i/>
        <sz val="10"/>
        <color indexed="8"/>
        <rFont val="Calibri"/>
        <family val="2"/>
      </rPr>
      <t>All submissions must include a signature mixed drink and cocktail solution. Recipes should be uploaded along with the NISS submission.</t>
    </r>
  </si>
  <si>
    <t xml:space="preserve">Consideration will be given for the following purchases:
Year-round Premium, Deluxe and Spiced/Flavoured rum: Unique and/or renowned rums that broaden the representation of key rum-producing countries. Spiced/flavoured rums focus on offering differentiation to the current assortment or are line extensions of current successful brands. Strong packaging and marketing support required. 
Seasonal/one-shot Premium and Deluxe rum: Seeking gems from all rum nations that have reputable accolades. These rums will appeal to the rum enthusiast and offer strong points of difference to the current assortment. Success in other markets is a benefit.
Rum gifts: Seasonal/one-shot opportunities are encouraged and will be considered in this call.  Launch timeframe will depend on the appropriate occasion/season. (i.e., Father's Day).
Cachaça: Limited seasonal or one-shot opportunities may exist to test new cachaça offerings in order to feed current interest and growth. 
Spirits Boutiques: As part of the e-commerce product strategy, lcbo.com will house Spirits Boutiques on an on-going basis. These one-shot purchases will appeal to the rum connoisseur and offer strong points of difference to the current assortment, such as niche assortment products, highly allocated products or special edition bottles. These will be very small buys and may also have a limited store distribution.
</t>
  </si>
  <si>
    <t>$39.95-$300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</si>
  <si>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The spring turn duration is April to July. The summer turn duration is July 2017 to Oct 2017. 750mL and 200mL equivalents are encouraged.
Distillery features may be considered, meaning 3-5 products from one distillery will be featured. To be considered for a distillery feature, a written proposal must be submitted to the category prior to the pre-submission deadline.
</t>
  </si>
  <si>
    <t>Single-serve or multi-packs. Range of spirit/wine bases will be considered. Products that target a diversified customer base and appeal to consumers' changing taste profiles (i.e., less sweet, low calorie/sugar, natural ingredients) are of special interest. Brands that target current refreshment trends are preferred (i.e., craft, single-serve, male-focused).
Preference will be given to products with premium and/or environmentally friendly packaging. Preference will also be given to brands that are spirit-based, exclusive to the LCBO and produced domestically. Shooter formats, products with caffeine levels &gt;30mg/serve, and open-ended carriers will not be considered. 100% malt-based products will also not be considered; However, products that combine a malt + spirit base are encouraged and will be considered under a spirit-based markup structure.
Licensee-only opportunities are of interest.
Party packs for the spring/summer season should be submitted under this call for consideration.</t>
  </si>
  <si>
    <r>
      <t xml:space="preserve">Multi-serve formats (750 mL or larger). Easy solutions for both new and traditional cocktails in ready-to-serve, entertaining-sized formats. Range of spirit bases will be considered. </t>
    </r>
    <r>
      <rPr>
        <sz val="10"/>
        <color indexed="8"/>
        <rFont val="Calibri"/>
        <family val="2"/>
      </rPr>
      <t>Leading brand name spirits/mixes are requested. Large-format offerings are of interest. Liquids should deliver the appropriate ABV for the cocktail. An evolution of the current assortment is essential. Preference will be given to products with premium and/or environmentally friendly packaging, and to those with year-round appeal. Preference will also be given to brands that are spirit-based, exclusive to the LCBO and produced domestically.
Licensee-only opportunities are of interest.</t>
    </r>
  </si>
  <si>
    <t>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</si>
  <si>
    <t>(Seasonal Liqueurs) $20.00 -$39.95
(Cocktail Essentials) $20.00+
                                   (Tequila) $36.95 - +$99.95</t>
  </si>
  <si>
    <r>
      <t xml:space="preserve">Seasonal Liqueurs: Preference will be given to brand extensions or branded program with new and innovative flavours. Preference will be given to products that fall in the $20.00-$29.95 price range (750mL). Strong marketing support required.
Commitment to gaining licensee support. Brand or size extensions.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
    </r>
    <r>
      <rPr>
        <b/>
        <sz val="10"/>
        <color indexed="8"/>
        <rFont val="Calibri"/>
        <family val="2"/>
      </rPr>
      <t xml:space="preserve">
</t>
    </r>
    <r>
      <rPr>
        <sz val="10"/>
        <color indexed="8"/>
        <rFont val="Calibri"/>
        <family val="2"/>
      </rPr>
      <t xml:space="preserve">Tequila (100% agave &amp; mezcal): For seasonal and one-shot listing. Established, successful brands in foreign markets or other Canadian provinces. Standout packaging. Strong marketing budget. Commitment to gaining licensee support (target 24% of total sales).
</t>
    </r>
  </si>
  <si>
    <t>Whisky Shop – Fall Release &amp; Annual Listings</t>
  </si>
  <si>
    <r>
      <t>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t>
    </r>
    <r>
      <rPr>
        <sz val="10"/>
        <color theme="1"/>
        <rFont val="Calibri"/>
        <family val="2"/>
      </rPr>
      <t>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r>
  </si>
  <si>
    <t>New and unique gifts, interesting and exciting mixed packs, limited-availability/edition/prestige bottles are of interest. Please note that a product sample with all packaging is required by February 8, 2019. A deadline and requirements update letter will be issued toward the end of December 2018.</t>
  </si>
  <si>
    <t xml:space="preserve">Focus is on premium and deluxe products in the following sets: Cognac, Armagnac, Calvados, Grappa, Deluxe Brandy, Cream Liquor and Deluxe Aged Rum. These products will be purchased on a one-shot and seasonal basis, and will be merchandised in store section. Preference may be given to products that reflect the newest flavour and cocktail trends, are exciting brand extensions or fill a need missing from our existing portfolio.
Asian Spirits: Limited seasonal or one-shot opportunities may exist to test new offerings in order to feed current interest and growth. </t>
  </si>
  <si>
    <t>Fiscal 2018-19 LCBO BEER AND CIDER tenders</t>
  </si>
  <si>
    <t>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(September 16 - December 8).
All tasting/lab and marketing samples must arrive labeled with the NISS or LCBO #. All lab samples go to the attention of Karen Carter.</t>
  </si>
  <si>
    <t>All Countries (excluding Ontario Craft Beer)</t>
  </si>
  <si>
    <t>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All tasting/lab and marketing samples must arrive labeled with the NISS or LCBO #. All lab samples go to the attention of Karen Carter.</t>
  </si>
  <si>
    <t>Competitive With Current Assortment</t>
  </si>
  <si>
    <t>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t>
  </si>
  <si>
    <t>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t>
  </si>
  <si>
    <t>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(December 9 - March 2).
All tasting/lab and marketing samples must arrive labeled with the NISS or LCBO #. All lab samples go to the attention of Karen Carter.</t>
  </si>
  <si>
    <t>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All tasting/lab and marketing samples must arrive labeled with the NISS or LCBO #. All lab samples go to the attention of Karen Carter.</t>
  </si>
  <si>
    <t>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t>
  </si>
  <si>
    <t>Domestic, imported and craft cider and perry will be considered in both traditional and flavoured styles.  Single-serve tall cans are preferred by our cider customers. However, other formats will be considered. Value offered should be competitive with the current assortment.</t>
  </si>
  <si>
    <t>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t>
  </si>
  <si>
    <t>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P7 through P9.
All tasting/lab and marketing samples must arrive labeled with the NISS or LCBO #. All lab samples go to the attention of Karen Carter.</t>
  </si>
  <si>
    <t>Submissions from existing suppliers of Ontario craft beer for new year-round listings. Sales success from a brewery retail store or on-premise (if applicable) will be considered, along with sales performance of current LCBO listings.
All tasting/lab and marketing samples must arrive labeled with the NISS or LCBO #. All lab samples go to the attention of Karen Carter.</t>
  </si>
  <si>
    <t>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t>
  </si>
  <si>
    <t>Products appropriate for the winter season that will appeal to a craft beer enthusiast (wheat, fruit beers, saisons,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P10 through P12.
All tasting/lab and marketing samples must arrive labeled with the NISS or LCBO #. All lab samples go to the attention of Karen Carter.</t>
  </si>
  <si>
    <t>New and unique gifts, interesting and exciting mixed packs, limited-availability/edition/prestige bottles are of interest. Please note that a product sample with all packaging is required on February 8, 2019.  A deadline and requirements update letter will be issued toward the end of December 2018.</t>
  </si>
  <si>
    <t>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t>
  </si>
  <si>
    <t>2020/21 Merchandising Needs Grid</t>
  </si>
  <si>
    <t>Champagne</t>
  </si>
  <si>
    <t>$40 -$65</t>
  </si>
  <si>
    <t>Preference for Rose, but considering all styles.</t>
  </si>
  <si>
    <t>Non-Alc Refreshment</t>
  </si>
  <si>
    <t>Non-alcoholic Beer, Cider, &amp; RTD</t>
  </si>
  <si>
    <t>Wines</t>
  </si>
  <si>
    <t>New &amp; Exciting Wines Incubator Program Fall/Winter</t>
  </si>
  <si>
    <t>Ontario, Canada</t>
  </si>
  <si>
    <t>We are looking for new wines, first to market, that will be exclusive to the LCBO and that will capitalize on today's trends i.e. cans and other packaging innovations; lower alcohol; zero alcohol; sparkling; wines that speak to popular cultural moments; and smaller format extensions to current 750mL best-sellers. These will be one-time buys to allow us to explore and test new items. This seasonal program will run from P7-P12. A marketing fee of 5% of the total PO cost will be applied, up to a max. of $7,000 and a min. of $2,000; if during the season the success metrics determined by the Category Manager are reached the product may be selected for potential continuous purchase; if success metrics are not achieved the producct will be delisted and a 30% markdown will be applied.</t>
  </si>
  <si>
    <t>New World Countries (excluding Ontario, Canada)</t>
  </si>
  <si>
    <t>Europe</t>
  </si>
  <si>
    <t>Target - in store release is Spring 2021.
Product must be - Made in Ontario.
Product must be from Ontario Craft cideries currently supplying LCBO.
Utilizing other local fruits instead of, or in combination with apple, which require longer lead times for sourcing.
Existing listings should be strong performers, with regards to net sales.</t>
  </si>
  <si>
    <t>Whisky Shop Turn 2 – Winter Release</t>
  </si>
  <si>
    <t>$28.95+</t>
  </si>
  <si>
    <t>Preference will be given to unique product offerings that target new consumers and focus on quality, authenticity and craftsmanship. Package appeal and marketing strategy/support will be a key consideration. Priority will be given to products priced in the new super premium price band $28.95-$36.35.
Gin Shop: These gins will appeal to the gin connoisseur and will offer strong points of difference to the current assortment, such as niche assortment products, limited availability products or special edition bottles. These will be very small buys and may also have a limited store distribution in a designated number of stores + e-comm presence.  Success in other markets is a benefit. $40.00+.  These products will refresh 2x per year.</t>
  </si>
  <si>
    <t>Wines from Portugal</t>
  </si>
  <si>
    <t>$8.50 to $14.95</t>
  </si>
  <si>
    <t xml:space="preserve">Red and white wines, brands with innovative concepts offering point of differentiation, modern package/style and/or success in other similar markets. Finished offers only, no concepts in development. </t>
  </si>
  <si>
    <t>$28.20+</t>
  </si>
  <si>
    <t xml:space="preserve">
Consideration will be given for the following purchases:
Year-round Premium, Deluxe and Spiced/Flavoured rum: Unique and/or renowned rums that broaden the representation of key rum-producing countries. Spiced/flavoured rums focus on offering differentiation to the current assortment or are line extensions of current successful brands. Strong packaging and marketing support required.   Priority will be given to Rums priced in the new super premium price band $31.95-$35.00.                                                                                                         
Rum shop: Seeking gems from all rum nations that have reputable accolades. These rums will appeal to the rum enthusiast and offer strong points of difference to the current assortment, highly allocated products or special edition bottles. These will be very small buys and may also have a limited store distribution in a designated number of stores + e-comm presence.  Success in other markets is a benefit.  Ideal call to submit previous Vintages submissions.
Cachaça: Limited seasonal or one-shot opportunities may exist to test new cachaça offerings in order to feed current interest and growth. </t>
  </si>
  <si>
    <t>Ontario Wines Direct Delivery (on shelf October 2020)</t>
  </si>
  <si>
    <t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$28.20-$35.00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E-comm: As part of the online product strategy, lcbo.com will house curate 'shops'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t>
  </si>
  <si>
    <t>Whisky Shop Turn 3 &amp; 4 – Spring &amp; Summer release</t>
  </si>
  <si>
    <t xml:space="preserve">Value: 
&lt; $0.608 per 100mL for 6-pack, ≥1L containers, and ≥473mL single serve
&lt; $0.701 per 100mL for 4-packs
All pricing above these levels falls into Premium. Preference will be given to Premium pricing
(based on 750mL).
</t>
  </si>
  <si>
    <t>Single-serve or multi-packs. Range of spirit/wine bases will be considered. Products that target a diversified customer base and appeal to consumers' changing taste profiles (i.e. less sweet, low calorie/sugar, low alc, natural ingredients) are of special interest. Brands that target current refreshment trends are preferred.
Preference will be given to products with premium and/or environmentally friendly packaging. Preference will also be given to brands that are spirit-based, exclusive to the LCBO and produced domestically. Shooter formats will be considered.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100% malt-based products will also not be considered; however, products that combine a malt + spirit base are acceptable and will be considered under the spirit-based markup structure.
Party Packs are also of interest and should be submitted under this Call for consideration.</t>
  </si>
  <si>
    <t>Premixed</t>
  </si>
  <si>
    <t>Value: ≤$13.90,
Mainstream: $13.95-$15.90, Premium: ≥$15.95
(based on 750mL)</t>
  </si>
  <si>
    <t>Easy solutions for both new and traditional cocktails in ready-to-serve, entertaining-sized formats (specifically, 750mL or larger). Range of spirit bases will be considered. Leading brand name spirits / mixes are requested. Large format offerings are of interest. Liquids should deliver the appropriate alc/vol for the cocktail. An evolution of the current assortment is essential. Preference will be given to products with premium and/or environmentally friendly packaging, and those with year-round appeal. Preference will also be given to brands that are spirit-based. And preference will be given to brands that are exclusive to the LCBO and are produced domestically.</t>
  </si>
  <si>
    <t>Italy Whites (excluding Pinot Grigio)</t>
  </si>
  <si>
    <t>$8.95-$15.95</t>
  </si>
  <si>
    <t xml:space="preserve">Brands: innovative concepts, offering point of difference on the shelf; modern package/style, engaging story and/or success in other markets; focus on single varietal or blends typical of the area; ideally wine with true wine credentials - DOC/G, IGT. Finished offers only; no concepts in development. Final packages if selected for tasting. </t>
  </si>
  <si>
    <t>$8.95 -$17.95</t>
  </si>
  <si>
    <t xml:space="preserve">Brands: innovative concepts, offering point of difference on the shelf; attactive package/style, engaging story and/or success in other markets; focus on single varietal or blends typical of the area; and ideally with true wine credentials – DOC/G, IGT. Finished offers only; no concepts in development. Final packages if selected for tasting. </t>
  </si>
  <si>
    <t>Ontario Wines Direct Delivery (on Shelf March 2021)</t>
  </si>
  <si>
    <t>International Domestic Blends</t>
  </si>
  <si>
    <t>Whisky Shop Turn 1– Fall release</t>
  </si>
  <si>
    <t>Holiday Gifting - Beer/RTD/Cider</t>
  </si>
  <si>
    <t>Flavoured Vodka</t>
  </si>
  <si>
    <t>Capitalizing on new trends in flavoured vodka, these products can have appeal for the spring summer or fall/winter season or for a specific occasion.  These products will be purchased on a one-shot and seasonal basis and will be merchandised in store section.
All submissions must include a signature mixed drink and cocktail solution. Recipes should be uploaded along with the NISS submission.</t>
  </si>
  <si>
    <t>Ontario Wines Direct Delivery (on Shelf June 2021)</t>
  </si>
  <si>
    <t>Fall Seasonal Brown Spirits + Liqueurs</t>
  </si>
  <si>
    <t>2025/26 Merchandising Needs Grid (Pre-submissions due October 2025-March 2026)</t>
  </si>
  <si>
    <t xml:space="preserve">Call Description </t>
  </si>
  <si>
    <t>$31.15+</t>
  </si>
  <si>
    <t>Seeking spirits locally distilled in Ontario by small producers.  This program is open to small, licensed manufacturers of spirits and contract distillers in Ontario that meet the criteria outlined under program eligibility on Doing Business With LCBO (DBWL) website.  Products accepted for the program are authorized for Direct-to-Store Delivery and performance will be assessed based on a $2000/store/year minimum. Suppliers are encouraged to select stores in their own backyard, with the option to ladder up should sales support the increase. See the DBWL trade website for more details.   
E-Commerce exclusive opportunities are also of interest; one-time purchases to support our online channel will be considered.  We are also requesting online exclusive products intended for a local seasonal program to create excitement through our E-Commerce channel.  We ask that all product submissions are finished liquid and packaging.</t>
  </si>
  <si>
    <t xml:space="preserve">Fall/Winter Gin Shop </t>
  </si>
  <si>
    <t>$40.35+</t>
  </si>
  <si>
    <t>Fall/Winter Gin Shop: These gins will appeal to the gin connoisseur and will offer strong points of difference to the current assortment, such as niche assortment products, limited availability products or special edition bottles. Preference will be given to unique product offerings that target new consumers and focus on quality, authenticity, craftsmanship and speak to current trends (i.e. lighter styles, lower alc, flavour). Looking for representation from various Gin producing countries around the world that offer package appeal combined with marketing strategy/support. Priority will be given to products priced in the Deluxe price band and that are seasonally relevant. Preferred size format is 750ml. Products will be released as seasonal or one shot and can have a more limited distribution but includes E-Commerce. These products will release in Fall 2027 (P7).     
375ml format is of interest. De-Alc products will also be considered. 
E-Commerce exclusive opportunities are also of interest; one-time purchases to support our online channel will be considered.  We are also requesting online exclusive products intended for a one-shot/seasonal program to create excitement through our E-Commerce channel.  We ask that all product submissions are finished liquid and packaging.
Please note, in accordance with LCBO policy, we will continue to purchase products shipping from source locations.  It is the agent's responsibility to ensure all products submitted adhere to this policy.</t>
  </si>
  <si>
    <t>Non-Alcoholic/De-alcoholized Spirits</t>
  </si>
  <si>
    <t xml:space="preserve">French White and Red </t>
  </si>
  <si>
    <t>Up to $50</t>
  </si>
  <si>
    <t>French wines with AOC designation.  Strong shelf appeal with modern, premium in feel design, with eye catching labels.  Labels should have clear varietal and regional call outs.  Ontario customer friendly names that are easy to pronounce and remember to help drive engagement within the french wine category.  For red:  AOC regions within Bordeaux, Rhone, Languedoc.  For whtie:  AOC regions within Burgundy (including Chablis), and Loire.</t>
  </si>
  <si>
    <t>Ontario Wines Direct Delivery (on Shelf March 2026)</t>
  </si>
  <si>
    <t xml:space="preserve">VQA wines awith a focus on small wineries from producers located in PEC, LENS and emerging regions. Unique and/or niche offerings from all regions will also be considered.  For more information about this program, please see Ontario Wines Direct Delivery to LCBO Stores Program | doingbusinesswithlcbo.com. Distribution is limited to a selected number of stores. </t>
  </si>
  <si>
    <t>Ready To Drink</t>
  </si>
  <si>
    <t>Coolers (Fall Release)</t>
  </si>
  <si>
    <t>"Seeking unique product offerings which align with the seasonality of the fall and winter seasons.  Products maybe selected on a seasonal basis (limited buy) or as an on-going GL listing.  Preference will be given to Single-serve formats, but multi-packs may also be considered where applicable.  Products which target a diversified customer base and appeal to consumers' changing taste profiles and current refreshment trends are preferred.   
Preference will be given to brands that are spirit-based, exclusive to the LCBO and produced domestically.  100% malt or wine-based products will not be considered; however, products that combine a malt + spirit base are acceptable and will be considered under the spirit-based markup structure.  Preference may also be given to products/flavours which provide incrementality and breadth to our assortment.
Submissions from this tender may be considered for an e-commerce exclusive listing on LCBO.com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</si>
  <si>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Premixed RTS Cocktails and Shots (Fall Release)</t>
  </si>
  <si>
    <t>Seeking unique product offerings which align with the seasonality of the fall and winter seasons within our Premixed RTS (Ready-To-Serve) Cocktail assortment.  These products will appeal to consumers looking for enhanced solutions which provide an authentic experience.  Products which target a diversified customer base and appeal to consumers' changing taste profiles and current refreshment trends are preferred.  Products maybe selected on a seasonal basis (limited buy) or as an on-going GL listing.
RTS Cocktails are typically (but not always) sold in larger formats ≥ 750ml and are intended to be poured/served with no additional liquid mixing.  Single serve shooter style products as well as premium cocktails &lt;750ml will also be considered under this call.  Liquids should deliver the appropriate alc/vol for the cocktail.  Standard markups based on the abv% would apply.  Please review the pricing calculator posted to the trade website for further details. 
Submissions from this tender may be considered for an e-commerce exclusive listing on LCBO.com 
Preference will be given to brands which are spirit-based, exclusive to the LCBO and produced domestically.  Preference may also be given to products/flavours which provide incrementality and breadth to our assortment.  Looking for products to fill areas of white space in the current premixed portfolio with cocktail solutions which are currently on trend.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</si>
  <si>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Gluten Free Beer</t>
  </si>
  <si>
    <t xml:space="preserve">Seeking new Gluten Free Beer product offerings in a variety of styles. 
Import, Domestic and Local Ontario products will be considered. 
Products will be reviewed for both Seasonal and Ongoing listing status. </t>
  </si>
  <si>
    <t>Japanese Sake Incubator</t>
  </si>
  <si>
    <t>Japan</t>
  </si>
  <si>
    <t xml:space="preserve">Looking for new innovation in the Sake market through an incubator program. Successful SKUs will be given 1 year in market to reach target.
All types and styles will be considered but the focus is mainstream Sake with unique packaging that appeals to a wide customer base. Fruit flavoured Sake with a focus on Yuzu, Strawberry, Peach and/or Nigori, as well as sparkling sake will be considered. Unique packaging is preferred. Submissions of canned sake or small formats (200ml, 300ml, 500ml) are encouraged.
Products submitted into this tender must be sake based. No spirit/liqueur based products will be considered. Submissions must include a detailed marketing plan and must comply with all LCBO product packaging standards. </t>
  </si>
  <si>
    <t>Submissions are to gain a new ongoing year-round listing, or to exchange a current ongoing listing - This call is for Existing LCBO Ontario Craft Beer Suppliers. 
Strong sales from a brewery tap room, retail store, on-premise, other channels, should be noted in the submission. The supplier's current portfolio sales performance within the LCBO channel plays a crucial role in the assortment decicions.
All tasting/lab and marketing samples must arrive with the NISS or LCBO number, and the completed LCB 2030 Package Label for Samples form.</t>
  </si>
  <si>
    <t>Ontario Seasonal Craft Beer – Summer 2026</t>
  </si>
  <si>
    <t>Ontario Craft Beer Summer Seasonal Program - this call is for Existing LCBO Suppliers. Seeking products that are appropriate for the Summer season, geared toward the  craft beer consumer, and appeal to all other consumers as well. Recomended styles - Light Lagers, Pilsners, Session IPA's, Hazy IPA's, DIPA, West Coast IPA's, Sours, Innovative Beers, Wheat, Flavoured, Cocktail Inspired Beer, Fruited, and others will all be considered.  
Strong sales from a brewery tap room, retail store, on-premise, other channels, should be noted in the submission. The supplier's current portfolio sales performance within the LCBO channel plays a crucial role in the assortment decicions.
This seasonal listing is active in retail P3 - P6, 2026.
All tasting/lab and marketing samples must arrive with the NISS or LCBO number, and the completed LCB 2030 Package Label for Samples form.</t>
  </si>
  <si>
    <t xml:space="preserve">$9.95-$11.95/750mL equivalent </t>
  </si>
  <si>
    <t>750mL and 1.5L size formats. All red and white varietals and blends will be considered.  Considering new brand innovation and line extensions of current popular brands. Submissions should have strong brand proposition, compelling packaging and a well-considered marketing support/plan.</t>
  </si>
  <si>
    <t>Submissions for year-round listings from Ontario Craft Suppliers new to the LCBO. Items should have year-round appeal and be positioned as the suppliers flagship brand.
Pricing worksheetsare available on the lCBO Trade Website - "Doing Business With LCBO website". The minimum sales target for this product is an average of 20 litres per store per four-week period.
All tasting/lab and marketing samples must arrive with the NISS or LCBO number, and the completed LCB 2030 Package Label for Samples form.</t>
  </si>
  <si>
    <t>Import Seasonal Craft Beer - Winter 2027</t>
  </si>
  <si>
    <t>Import and Out-of-Province beers, not from Ontario
Products appropriate for the winter season that will appeal to a craft beer enthusiast (imperial stouts, quads, IIPA's,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P10 through P12.
All tasting/lab and marketing samples must arrive labeled with the NISS or LCBO #.</t>
  </si>
  <si>
    <t>$49.95-$500+</t>
  </si>
  <si>
    <t>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Fall turn duration: P8 through P11. 
750mL standard format is encouraged. 
We will consider one-time e-commerce exclusive purchase opportunities that support our online channel.  We are also requesting online exclusive products intended for a one-shot/seasonal program to create excitement through our E-Commerce channel.  We ask that all product submissions are finished liquid and packaging.
Please note, in accordance with LCBO policy, we will only be purchasing products shipping from source locations.  It is the agent's responsibility to ensure all products submitted adhere to this policy.</t>
  </si>
  <si>
    <t>Ribera Del Duero Incubator</t>
  </si>
  <si>
    <t>$15 - $25</t>
  </si>
  <si>
    <t>Looking to add red wines from Ribera Del Duero through an incubator program. Successful SKUs will be given limited time to hit sales parameters. Modern packaging and established producers preferred. Strong marketing strategy/support.  An uploaded clear high-resolution image of the item is required at the pre-submission stage.</t>
  </si>
  <si>
    <t>Holiday Gifting - Beer &amp; Cider</t>
  </si>
  <si>
    <t>New and unique gifts, interesting and exciting mixed packs, limited-availability/edition/prestige bottles are of interest.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in December 2025.</t>
  </si>
  <si>
    <t xml:space="preserve"> </t>
  </si>
  <si>
    <t>Holiday Gifting:  Ready To Drink and Premixed Cocktails (RTS) and Shots</t>
  </si>
  <si>
    <t>This product call is for RTD (Ready-To-Drink) submissions as well as Pre-Mixed Cocktails (Ready To Serve) submissions.  
Seeking new and unique gifts or sampler packs as well as interesting and exciting mixed packs.  Limited availability/edition products are of interest as well as gift packs and stocking stuffers.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in December 2025.</t>
  </si>
  <si>
    <t>Holiday Gifting - Spirits</t>
  </si>
  <si>
    <t>New and unique gifts, interesting and exciting sampler packs, solution-focused cocktailing kits, gifts packs, stocking stuffers, limited-availability/edition/prestige bottles are of interest. A deadline and requirements letter will be issued in December 2025.  Please note, in accordance with LCBO policy, we will continue to purchase products shipping from source locations.  It is the agent's responsibility to ensure all products submitted adhere to this policy.</t>
  </si>
  <si>
    <t>Holiday Gifting - Wines</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</si>
  <si>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in December 2025.  Please note, in accordance with LCBO policy, we will continue to purchase products shipping from source locations.  It is the agent's responsibility to ensure all products submitted adhere to this policy.</t>
  </si>
  <si>
    <t>(Seasonal Liqueurs) $21.00 -$39.95
                                   (Brandy, Cognac, Armagnac, Grappa) $29.75+</t>
  </si>
  <si>
    <t>Focus is on premium and deluxe products in the following sets: Cognac, Armagnac, Calvados, Grappa, Deluxe Brandy, and Liqueurs. These products will be purchased on a one-shot and seasonal basis, and will be merchandised in store section or as an e-comm exclusive. Preference may be given to products that reflect the newest flavour and cocktail trends, are exciting brand extensions or fill a need missing from our existing portfolio.  
We will consider one-time e-commerce exclusive purchase opportunities that support our online channel.  We are also requesting online exclusive products intended for a one-shot/seasonal program to create excitement through our E-Commerce channel.  We ask that all product submissions are finished liquid and packaging.
Please note, in accordance with LCBO policy, we will continue to purchase products shipping from source locations.  It is the agent's responsibility to ensure all products submitted adhere to this policy.</t>
  </si>
  <si>
    <t>$31.95+</t>
  </si>
  <si>
    <t>Seeking spirits locally distilled in Ontario by small producers.  This program is open to small, licensed manufacturers of spirits and contract distillers in Ontario that meet the criteria outlined under program eligibility on Doing Business With LCBO (DBWL) website.  Products accepted for the program are authorized for Direct-to-Store Delivery and performance will be assessed based on a $2000/store/year minimum. Suppliers are encouraged to select stores in their own backyard, with the option to ladder up should sales support the increase. See the Doing Business With LCBO trade website for more details.
E-Commerce exclusive opportunities are also of interest; one-time purchases to support our online channel will be considered.  We are also requesting online exclusive products intended for a local seasonal program (Fall) to create excitement through our E-Commerce channel.  We ask that all product submissions are finished liquid and packaging.</t>
  </si>
  <si>
    <t>Ontario Wines Direct Delivery (on shelf July 2026)</t>
  </si>
  <si>
    <t xml:space="preserve">VQA wines with a focus on small wineries from producers located in PEC, LENS and emerging regions. Unique and/or niche offerings from all regions will also be considered.  For more information about this program, please see Ontario Wines Direct Delivery to LCBO Stores Program | doingbusinesswithlcbo.com. Distribution is limited to a selected number of stores. </t>
  </si>
  <si>
    <t>2025/26 Merchandising Needs Grid (Pre-submissions due March 2025-September 2025)</t>
  </si>
  <si>
    <t>Year round Corporate Gifting Exclusives - Wines</t>
  </si>
  <si>
    <t>$39.95 to $149.95</t>
  </si>
  <si>
    <t xml:space="preserve">Focus is on Red Wines from Classic regions (Napa, Bordeaux, Tuscany), Ontario, Icewine, local craft Ontario (all categories) and Champagne. Submissions must offer gifting solutions with attractive gifting options and/or value adds i.e. glassware. Please note that an uploaded clear high-resolution image(s) of the gifting item is required at the pre-submission stage. Failure to upload an image will result in the submission being declined. </t>
  </si>
  <si>
    <t>Year round Corporate Gifting Exclusives</t>
  </si>
  <si>
    <t>$39.95 to $149.96</t>
  </si>
  <si>
    <t xml:space="preserve">Focus is on Whisk(e)y, Tequila, Grappa and local craft Ontario (all categories). Submissions must offer gifting solutions with attractive gifting options and/or value adds i.e. glassware. Please note that an uploaded clear high-resolution image(s) of the gifting item is required at the pre-submission stage. Failure to upload an image will result in the submission being declined. </t>
  </si>
  <si>
    <t xml:space="preserve">Wines </t>
  </si>
  <si>
    <t>Holiday Corporate Gifting Exclusives (One Shots)</t>
  </si>
  <si>
    <t>$29.95 to $199.95</t>
  </si>
  <si>
    <t>$29.95 to $199.96</t>
  </si>
  <si>
    <t xml:space="preserve">Focus is on Whisk(e)y, Tequila and Grappa. Submissions must offer gifting solutions with attractive gifting options and/or value adds i.e. glassware. In addition looking for cocktail kits, local craft Ontario (all categories), holiday packaging and ornate bottles. We are interested in submissions with limited availability for this channel. Please note that an uploaded clear high-resolution image(s) of the gifting item is required at the pre-submission stage. Failure to upload an image will result in the submission being declined. </t>
  </si>
  <si>
    <t>Austria - Gruner Veltliner</t>
  </si>
  <si>
    <t>Austria</t>
  </si>
  <si>
    <t>$9.95-$15.95</t>
  </si>
  <si>
    <t>Looking for value Austrian Gruner Veltliner in attractive modern packaging with broad appeal to a wide demographic. Only 750ml formats will be considered. Strong marketing support is required. A marketing plan must be provided which demonstrates strategies to achieve the annual sales target.
Please note, in accordance with LCBO policy, we will continue to purchase products shipping from source locations. It is the agent's responsibility to ensure all products submitted adhere to this policy.</t>
  </si>
  <si>
    <t>Ontario VQA Table Wines (Bag-in-Box)</t>
  </si>
  <si>
    <t>$37.90 - $49.95</t>
  </si>
  <si>
    <t xml:space="preserve">Seeking New VQA table wines in 3L Bag-in-Box format, including popular Red, White, and Rosé varieties. We are looking for wines with a strong brand proposition, compelling packaging, and a thorough marketing support plan. New and existing brand extensions will be considered. Wines must offer exceptional price/value relative to the competitive set. Please note, in accordance with LCBO policy, we will continue to purchase products shipping from source locations. It is the agent's responsibility to ensure all products submitted adhere to this policy.
</t>
  </si>
  <si>
    <t>Ontario Seasonal Craft Beer – Autumn 2025</t>
  </si>
  <si>
    <t xml:space="preserve">Ontario Craft Autumn Seasonal Program - Submissions from Existing LCBO Suppliers only. Products appropriate for the Autumn season that will appeal to the craft beer consumer such as Stouts, Porters, Oktoberfest, Marzen, Harvest, Pumpkin, Sours, IPA's, DIPA's, and Innovative Beers, etc., will be considered.                                                                                    
The item will be available for a limited time only.
Sales success from a brewery retail store or on-premise (if applicable) will be considered, along with sales performance of current LCBO listings. Listing is active in retail – P7 through P9 (Sept 14, 2025  -  Dec 6, 2025).
All tasting/lab and marketing samples must arrive with the NISS or LCBO number, and the completed LCB 2030 Package Label for Samples form.  </t>
  </si>
  <si>
    <t>3908 changed to 3983</t>
  </si>
  <si>
    <t>Ontario Wines Direct Delivery (on shelf July 2025)</t>
  </si>
  <si>
    <t xml:space="preserve">VQA wines with a focus on small wineries from producers located in PEC, LENS and emerging regions. Unique and/or niche offerings from all regions will also be considered.  For more information about this program, please see Ontario Wines Direct Delivery to LCBO Stores Program | doingbusinesswithlcbo.com. Distribution is limited to a selected number of stores. 
</t>
  </si>
  <si>
    <t>Import Seasonal Craft Beer - Spring 2025</t>
  </si>
  <si>
    <t xml:space="preserve">Import and Out-of-Province beers, not from Ontario
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In accordance with LCBO policy, we will continue to purchase products shipping from source locations.  It is the agent's responsibility to ensure all products submitted adhere to this policy.
</t>
  </si>
  <si>
    <t>Cider - Ontario Craft -  Specialty Fruit Only</t>
  </si>
  <si>
    <t>Canada</t>
  </si>
  <si>
    <t xml:space="preserve">Target in-store release is Spring 2026.
Product must be - Made in Ontario and be from Ontario Craft cideries currently supplying LCBO and  must utilize other local fruits instead of, or in combination with apple, which require longer lead times for sourcing.
Existing listings should be strong performers, with regards to net sales.
Submissions from this tender may be considered for ongoing, seasonal, one shot listings or e-commerce exclusive listing on LCBO.com.
All tasting/lab and marketing samples must arrive with form LCB 2030 Package Label for Samples. </t>
  </si>
  <si>
    <t>Cider - Fall/Winter Seasonal</t>
  </si>
  <si>
    <t>Target in-store release is Fall 2025.
Domestic, imported and craft cider and perry will be considered for seasonal listings.  Products appropriate for the Autumn season that will appeal to the cider consumer will be considered
Single-serve tall cans are preferred by our cider customers. However, other formats will be considered. Value offered should be competitive with the current assortment.
Submissions from this tender may be considered for an e-commerce exclusive listing on LCBO.com. 
 In accordance with LCBO policy, we will continue to purchase products shipping from source locations.  It is the agent's responsibility to ensure all products submitted adhere to this policy.</t>
  </si>
  <si>
    <t>Rum + Spring/Summer Rum Shop</t>
  </si>
  <si>
    <t>$32.55+</t>
  </si>
  <si>
    <t>Rum: Looking for innovation from customer favourite brands and unique offerings with mass appeal that are proven winners in other markets. Strong packaging and marketing support required that demonstrates strategies and tactics to achieve general list annual sales targets.
Spring/Summer Rum Shop: Seeking unique and/or renowned products that will suprise and delight Rum enthusiasts and also recruit new consumers to the category. Focusing on quality, authenticity, and craftsmanship; as well as representation of key rum-producing countries. Considering aged expressions &amp; cask/barrel-aged expressions that offer greater complexity for our premium Spirits shoppers. Strong accolades are a plus and success in other markets is a benefit. Rum Shop products can be seasonal or one shot and can have a more limited distribution but includes e-comm.  Ideal call to submit previous Vintages submissions, or products with special/ limited editions. Priority will be given to Rums priced in the super premium price band as well as Deluxe and that are seasonally relevant. These products will release in Spring 2026.
375mL format is of interest. De-Alc products will also be considered.
Submissions from this tender may be considered for an e-commerce exclusive listing on LCBO.com.
Please note accordance with LCBO policy, we will continue to purchase products shipping from source locations.  It is the agent's responsibility to ensure all products submitted adhere to this policy.</t>
  </si>
  <si>
    <t>Submissions are to gain a new ongoing year-round listing, and/or an item exchange,  for Existing LCBO Ontario Craft Beer Suppliers. 
Sales success from a brewery retail store, on-premise, is a consideration, along with the suppliers sales performance of their current LCBO portfolio.
All tasting/lab and marketing samples must arrive with the NISS or LCBO number, and the completed LCB 2030 Package Label for Samples form.</t>
  </si>
  <si>
    <t>Submissions  for year-round listings from Ontario craft breweries and cideries new to the LCBO. The product should have year-round appeal and be positioned as the supplier's flagship brand.
Pricing worksheets available on the Doing Business With LCBO website. The minimum sales target for this product is an average of 20 litres per store per four-week period.
All tasting/lab and marketing samples must arrive with the NISS or LCBO number, and the completed LCB 2030 Package Label for Samples form..</t>
  </si>
  <si>
    <t>New Zealand New Brands and Innovation</t>
  </si>
  <si>
    <t>New Zealand</t>
  </si>
  <si>
    <t>$14.95-$19.95 / 750mL equivalent</t>
  </si>
  <si>
    <t>Focus on brand innovation as well as line extensions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Please obtain feedback from the appropriate Product Manager on the concepts you plan to submit. This can be done by submitting a one-page brand summary at least one week prior to the submission deadline. Please note, in accordance with LCBO policy, we will continue to purchase products shipping from source locations. It is the agent's responsibility to ensure that all products submitted adhere to this policy. 
Submissions from this tender may be considered for an e-commerce exclusive listing on LCBO.com.</t>
  </si>
  <si>
    <t>Gin + Spring/Summer Gin Shop</t>
  </si>
  <si>
    <t>Gin: Looking for innovation from customer favourite brands and unique offerings with mass appeal that are proven winners in other markets. Strong packaging and marketing support required that demonstrates strategies and tactics to achieve general list annual sales targets.
Spring/Summer Gin Shop: These gins will appeal to the gin connoisseur and will offer strong points of difference to the current assortment, such as niche assortment products, limited availability products or special edition bottles. Preference will be given to unique product offerings that target new consumers and focus on quality, authenticity, craftsmanship and speak to current trends. Looking for representation from various Gin-producing countries around the world that offer package appeal combined with marketing strategy/support. Priority will be given to products priced in the Super premium price band with a focus on Deluxe priced products and that are seasonally relevant. Products will be released as seasonal or one shot and can have a more limited distribution but includes e-comm. These products will release in Spring 2026.
Preferred size format is 750ml. De-Alc products will also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</si>
  <si>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Whisky Shop Turn 2 – Jan-June Release</t>
  </si>
  <si>
    <t xml:space="preserve">Premium whiskies from around the world. Products should be unique, award winning and highly regarded. Preference may be given to new brands with proven success in other markets. Submissions are considered for a  release in the Whisky Shop program between Jan-June (140 stores), Enhanced Whisky Shop, e-commerce or for our Whisky Shop e-comm exclusive program.  Please note, in accordance with LCBO policy, we will continue to purchase products shipping from source locations.  It is the agent's responsibility to ensure all products submitted adhere to this policy.
</t>
  </si>
  <si>
    <t>Australia New Brands and Innovation</t>
  </si>
  <si>
    <t>$9.95-$16.95</t>
  </si>
  <si>
    <t>Focus on brand innovation.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Please obtain feedback from the appropriate Product Manager on the concepts you plan to submit. This can be done by submitting a one-page brand summary at least one week prior to the submission deadline. Please note, in accordance with LCBO policy, we will continue to purchase products shipping from source locations. It is the agent's responsibility to ensure that all products submitted adhere to this policy. 
Submissions from this tender may be considered for an e-commerce exclusive listing on LCBO.com.</t>
  </si>
  <si>
    <t>Ontario Seasonal Craft Beer – Winter 2025</t>
  </si>
  <si>
    <t xml:space="preserve">Ontario Craft Winter Seasonal Program - Submissions from Existing LCBO Suppliers only. Products appropriate for the Winter season that will appeal to the craft beer consumer  such as Stouts, Imperial Stouts, Porters, Barrel Aged Beers, IPA'a, DIPA's, Strong Ales, Sours, Innovative Beers, etc, will all be considered.   
The item will be available for a limited time only.
Sales success from a brewery retail store or on-premise (if applicable) will be considered, along with sales performance of current LCBO listings. Listing is active in retail – P10 through P12 (Dec 8, 2025 - March 2, 2026).
All tasting/lab and marketing samples must arrive with the NISS or LCBO number, and the completed LCB 2030 Package Label for Samples form.
</t>
  </si>
  <si>
    <t>Ontario Wines Direct Delivery (on shelf October 2025)</t>
  </si>
  <si>
    <t xml:space="preserve">VQA wines with a focus on small wineries from producers located in PEC, LENS and emerging regions. Unique and/or niche offerings from all regions will also be considered.  For more information about this program, please see Ontario Wines Direct Delivery to LCBO Stores Program | doingbusinesswithlcbo.com. Distribution is limited to a selected number of stores. 
</t>
  </si>
  <si>
    <t>Consideration will be given to the following: 
Products with established, successful brands in other markets. New brands with innovative packaging and/or targeting a new customer. Authenticity at all touchpoints is key. Products that offer strong points of difference to the current assortment (i.e., craft/artisanal, unique distillation methods or marketing approaches, low cal, low alcohol). Strong marketing support required that outlines key support initiatives. 
Preference will be given to products priced above minimum retail price to support the trade-up strategy.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</si>
  <si>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Capitalizing on new trends in flavoured vodka (ie; Spice/savoury, natural flavours, no additives, low cal/ sugar, low alcohol), these products can have appeal for the spring/summer season or for a specific occasion. These products will be purchased on a one-shot or seasonal basis and will be merchandised in section.
375mL format is of interest. De-Alc products will also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</si>
  <si>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Ontario Small Distiller Direct-to-Store Delivery Program (on shelf October 2025)</t>
  </si>
  <si>
    <t>Seeking spirits locally distilled in Ontario by small producers.  This program is open to small, licensed manufacturers of spirits and contract distillers in Ontario that meet the criteria outlined under program eligibility on Doing Business With LCBO (DBWL) website.  Products accepted for the program are authorized for Direct-to-Store Delivery and performance will be assessed based on a $2000/store/year minimum. Suppliers are encouraged to select stores in their own backyard, with the option to ladder up should sales support the increase. See the DBWL trade website for more details.  Ready-to-serve products (pre-mixed cocktails) will not be reviewed under this call and should be submitted under the Ready-to-Drink Category. 
We ask that all product submissions are finished liquid and packaging.</t>
  </si>
  <si>
    <t>Ontario RTD Incubator Program</t>
  </si>
  <si>
    <t>The Small Ontario Ready-to-Drink (RTD) Product Call provides an opportunity for small RTD suppliers to offer products for sale at the LCBO.  It is intended to augment the LCBO’s larger and more competitive regularly listed RTD assortment with market-relevant, locally produced options from smaller producers.  Products that target a diversified customer base and appeal to consumers' changing taste profiles and reflect current refreshment trends are preferred.
Eligibility:  This program is open to small, licensed manufacturers of spirit-based RTD in Ontario that meet the following criteria:
- The product must be spirit-based.  100% malt-based or Wine based products will not be considered; however, products that combine a malt + spirit base are acceptable and will be considered under the spirit-based markup structure.
- Products must be made from start to finish in Ontario, preferable at the supplier’s own manufacturing site, by an Ontario-based company using a spirit which as also been distilled in Ontario.
- Suppliers with products accepted for the program cannot be listed in or considered for the LCBO’s regular RTD assortment in the same year.  Products from the Small Ontario RTD program may be submitted for the regular program the following year at the choice of the supplier.    
- Products selected must achieve assigned sales targets to remain listed following Period 6.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Submissions from this tender may be considered for an e-commerce exclusive listing on LCBO.com.</t>
  </si>
  <si>
    <t>July 16 &amp; 17</t>
  </si>
  <si>
    <t>Includes Single-serve or multi-pack formats. Products that target a diversified customer base and appeal to consumers' changing taste profiles and reflect current refreshment trends are preferred.  Products maybe selected on a seasonal basis (limited buy) or as an on-going GL listing.
Preference will be given to brands that are spirit-based, exclusive to the LCBO and produced domestically.  100% malt or wine-based products will not be considered; however, products that combine a malt + spirit base are acceptable and will be considered under the spirit-based markup structure.  Preference may also be given to products/flavours which provide incrementality and breadth to our assortment.
Submissions from this tender may be considered for an e-commerce exclusive listing on LCBO.com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</si>
  <si>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Premixed RTS Cocktails and Shots</t>
  </si>
  <si>
    <t xml:space="preserve">Premixed RTS (Ready-To-Serve) Cocktails is an opportunity to capture the growing trend towards premium premixed cocktails.  These products will appeal to consumers looking for enhanced solutions which provide an authentic experience.  Products maybe selected on a seasonal basis (limited buy) or as an on-going GL listing.
RTS Cocktails are typically (but not always) sold in larger formats ≥ 750ml and are intended to be poured/served with no additional liquid mixing.  Single serve shooter style products as well as premium cocktails &lt;750ml will also be considered under this call.  Liquids should deliver the appropriate alc/vol for the cocktail.  Standard markups based on the abv% would apply.  Please review the pricing calculator posted to the trade website for further details. 
Preference will be given to brands which are spirit-based, exclusive to the LCBO and produced domestically.  Preference may also be given to products/flavours which provide incrementality and breadth to our assortment.  Looking for products to fill areas of white space in the current premixed portfolio with cocktail solutions which are currently on trend.
Submissions from this tender may be considered for an e-commerce exclusive listing on LCBO.com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
</t>
  </si>
  <si>
    <t>Wines Seasonal Incubator Program Spring/Summer</t>
  </si>
  <si>
    <t>We are looking for wines that will capitalize on today's exciting trends: Wine-based spritzers and premixed cocktails, aluminum cans and other packaging innovations, low Alc/Low Cal, sparkling and wines that speak to popular cultural moments and/or are seasonally relevant. These will be one-time buys to allow us to explore and test new items. This seasonal program will run approximately from P1-P7. A marketing fee of 5% of the total PO cost will be applied, up to a max. of $8,000 and a min. of $2,000.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t>
  </si>
  <si>
    <t>We are looking for wines that will capitalize on today's exciting trends: Wine-based spritzers and premixed cocktails, aluminum cans and other packaging innovations, lighter choices and wines that speak to popular cultural moments and/or are seasonally relevant.  These will be one-time buys to allow us to explore and test new items. This seasonal program will run approximately from P1-P7. A marketing fee of 5% of the total PO cost will be applied, up to a max. of $8,000 and a min. of $2,000.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t>
  </si>
  <si>
    <t>Seasonal Rose Program - All Countries</t>
  </si>
  <si>
    <t>$10.45 - $29.95/750ml equivalent</t>
  </si>
  <si>
    <t>All countries (including Canada – Ontario). This seasonal program runs from fiscal P1 to P7. A marketing fee of 5% of the total PO cost will be applied, up to a max. of $8,000 and a min. of $2,000. Considering both new and existing brands. Demand strong packaging, price/quality, current awards/accolades. Will consider both still/sparkling rosé, sweet and dry, and alternative formats. Additional promotional programming opportunities may exist for high volume purchases.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t>
  </si>
  <si>
    <t>Summer Seasonal Liqueurs</t>
  </si>
  <si>
    <t>$22.25+</t>
  </si>
  <si>
    <t>Seasonal Liqueurs: Preference will be given to brand/size extensions and new and innovative flavours. Preference will be given to products that fall in the $21.00-$39.95 price range (750mL). Strong marketing support required. Cocktail Essentials: Unique mixology-focused products for targeted distribution to fill gaps in assortment. One-shot or year-round program.Agents are encouraged to survey licensee interest in advance.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</si>
  <si>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Southern Hemisphere Wines (Chile, Argentina, South Africa)</t>
  </si>
  <si>
    <t>Chile, Argentina, South Africa</t>
  </si>
  <si>
    <t xml:space="preserve">$9.95 - $15.95/ 750ml Equivalent </t>
  </si>
  <si>
    <r>
      <t xml:space="preserve">Focus on new brand innovation and line extentions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t>
    </r>
    <r>
      <rPr>
        <sz val="11"/>
        <color rgb="FFFF0000"/>
        <rFont val="Calibri"/>
        <family val="2"/>
        <scheme val="minor"/>
      </rPr>
      <t xml:space="preserve"> </t>
    </r>
    <r>
      <rPr>
        <sz val="11"/>
        <rFont val="Calibri"/>
        <family val="2"/>
        <scheme val="minor"/>
      </rPr>
      <t xml:space="preserve">You are strongly encouraged to submit a one page brand summary no later than one week prior to the submission deadline to the appropriate Product Manager. </t>
    </r>
    <r>
      <rPr>
        <sz val="11"/>
        <color theme="1"/>
        <rFont val="Calibri"/>
        <family val="2"/>
        <scheme val="minor"/>
      </rPr>
      <t xml:space="preserve">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t>
    </r>
  </si>
  <si>
    <t>`</t>
  </si>
  <si>
    <t>Import Seasonal Craft Beer - Summer 2025</t>
  </si>
  <si>
    <t>Import and Out-of-Province beers, not from Ontario
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Submissions from this tender may be considered for an e-commerce exclusive listing on LCBO.com.
 In accordance with LCBO policy, we will continue to purchase products shipping from source locations.  It is the agent's responsibility to ensure all products submitted adhere to this policy.</t>
  </si>
  <si>
    <t>Domestic, imported and craft cider and perry will be considered in both traditional and flavoured styles.  Single-serve tall cans are preferred by our cider customers. However, other formats will be considered. Value offered should be competitive with the current assortment.
Submissions from this tender may be considered for ongoing, seasonal, one shot listings or e-commerce exclusive listing on LCBO.com.
 In accordance with LCBO policy, we will continue to purchase products shipping from source locations.  It is the agent's responsibility to ensure all products submitted adhere to this policy.
All tasting/lab and marketing samples must arrive with form LCB 2030 Package Label for Samples.</t>
  </si>
  <si>
    <t xml:space="preserve"> Tequila &amp; Tequila Shop</t>
  </si>
  <si>
    <t>Mexico</t>
  </si>
  <si>
    <t xml:space="preserve">
$39.95 - $149.95+</t>
  </si>
  <si>
    <t xml:space="preserve">Tequila (100% agave &amp; mezcal): Established, successful brands in foreign markets or other Canadian provinces. Standout packaging. Strong marketing budget. Commitment to gaining licensee support.  Submissions may also be considered as e-comm exclusives. These products will be purchased on a one-shot or seasonal basis. De-Alc products will also be considered.
Tequila Shop: These Tequilas will appeal to the Tequila connoisseur and will offer variety, quality and continue to premiumize the current assortment.  Limited availability products or special edition bottles can be submitted. Authenticity at all touchpoints is key. These may be small buys and may also have a limited store distribution + e-comm presence.  Looking for innovation that offers package appeal combined with marketing strategy/support. Priority will be given to products priced in the Deluxe price band. These products will released in Spring and Fall 2026.
Please note, in accordance with LCBO policy, we will continue to purchase products shipping from source locations.  It is the agent's responsibility to ensure all products submitted adhere to this policy.  </t>
  </si>
  <si>
    <t>Ontario Seasonal Craft Beer – Spring 2026</t>
  </si>
  <si>
    <t>Ontario Craft Spring Seasonal Program - Submissions from Existing LCBO Suppliers only. Products appropriate for the Spring season that will appeal to the craft beer consumer such as IPA's, DIPA's, Amber, Bocks, Sours, Innovative Beers, etc., will all be considered. The item will be available for a limited time only.
Sales success from a brewery retail store or on-premise (if applicable) will be considered, along with sales performance of current LCBO listings. Listing is active in retail P13 through P2 (Mar 3, 2026 - May 25, 2026).
All tasting/lab and marketing samples must arrive with the NISS or LCBO number, and the completed LCB 2030 Package Label for Samples form.</t>
  </si>
  <si>
    <t>Out-Of-Province Canadian Spirits</t>
  </si>
  <si>
    <t>Canada (Not Ontario)</t>
  </si>
  <si>
    <t>This Call focuses on ‘premium/deluxe’ Canadian-made spirits distilled outside of Ontario, specifically 375ml, 750ml formats between priced above minimum retail price and $49.95. These products should have exciting packaging, align with current trends and have appeal year-round as either a one-shot or on a seasonal basis. E-Commerce exclusive opportunities are also of interest; one-time purchases to support our online channel will be considered.
See the Doing Business With LCBO trade website for more details.</t>
  </si>
  <si>
    <t>$9.95-$19.95/ 750mL equivalent</t>
  </si>
  <si>
    <t xml:space="preserve">New LCBO VQA wines and brand extensions will be considered. Popular varietals/styles including Red, White, Rosé, and Sparkling. Strong brand proposition, compelling packaging and a well-considered marketing support/plan will be heavily influential. Wines must represent exceptional price/value relative to competitive set.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
</t>
  </si>
  <si>
    <t>Out of Province Canadian Beer &amp; Cider</t>
  </si>
  <si>
    <t>All provinces</t>
  </si>
  <si>
    <t>Product must be Canadian in origin and manufactured in Canada. A successful track record, excellent price quality, competitively priced to the existing product category, award winning and a solid marketing plan are just a few of the key considerations. Single-serve tall cans are preferred. Maximum of 3 submission per agent. Any successfully listed products will be targeted for release in spring/summer 2026.
Submissions from this tender may be considered for ongoing, seasonal, or one shot listings.</t>
  </si>
  <si>
    <t>International Beer</t>
  </si>
  <si>
    <t>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Any successfully listed products will be targeted for release in spring/summer 2026.
Craft brands: Successful, top-tier brand in local or other international markets or in LCBO's Seasonal Craft Beer programs. Strong agency and on-premise support. Competitively priced to existing competitive set.
Submissions from this tender may be considered for ongoing, seasonal, one shot listings or e-commerce exclusive listing on LCBO.com.
In accordance with LCBO policy, we will continue to purchase products shipping from source locations.  It is the agent's responsibility to ensure all products submitted adhere to this policy.</t>
  </si>
  <si>
    <t>Dealcoholized Beer and Cider</t>
  </si>
  <si>
    <t>Domestic, imported, craft or national brands. Must be &lt;0.5% ABV. The standard markup will not apply for dealcoholized products so please submit your best possible case cost for consideration, there are no cost of service fees or bottle deposit fees associated with dealcoholized products. Any successfully listed products will be targeted for release in spring/summer 2026.
Single serve and multi-packs will be considered. We are seeking products with a proven track record in other markets, or extensions of successful existing brands.
Submissions from this tender may be considered for ongoing, seasonal, one shot listings or e-commerce exclusive listing on LCBO.com.</t>
  </si>
  <si>
    <t>California Extensions, USA</t>
  </si>
  <si>
    <t>USA</t>
  </si>
  <si>
    <t>$10.95-$19.95/750mL equivalent</t>
  </si>
  <si>
    <t xml:space="preserve">Looking for brand extensions (size, format, varietal, style, tier) to current, high-performing, growing brands.  Various colours/styles will be considered. Please note, in accordance with LCBO policy, we will continue to purchase products shipping from source locations.  It is the agent's responsibility to ensure all products submitted adhere to this policy.
</t>
  </si>
  <si>
    <t>USA New Brands &amp; Innovation</t>
  </si>
  <si>
    <t xml:space="preserve">USA </t>
  </si>
  <si>
    <t>Agents to pick a maximum of two brand concepts to submit for consideration, with up to two wines per brand (a max. of four submissions per agent). We are looking for dynamic packaging, compelling brand stories and strong marketing support.  Preferred size is 750ml format. Please obtain feedback from the approriate Product Manager on the concepts you intend to submit.  This can be done by submitting a one-page brand summary no later than one week prior to the submission deadline.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t>
  </si>
  <si>
    <t>Italy - Prosecco &amp; Sparkling-Other</t>
  </si>
  <si>
    <t>$12.95- $22.95</t>
  </si>
  <si>
    <t>Looking for value Prosecco &amp; Italian Sparkling wines with modern branding/packaging, as well as line extension of established GL brands. Please note, in accordance with LCBO policy, we will continue to purchase products shipping from source locations.  It is the agent's responsibility to ensure all products submitted adhere to this policy.
Submissions from this tender may be considered for an e-commerce exclusive listing on LCBO.com.</t>
  </si>
  <si>
    <t xml:space="preserve">Fall/Winter Rum Shop </t>
  </si>
  <si>
    <t>$38.60+</t>
  </si>
  <si>
    <t xml:space="preserve">Fall/Winter Rum Shop: Seeking unique and/or renowned products that will suprise and delight Rum enthusiasts and also recruit new consumers to the category. Focusing on quality, authenticity, and craftsmanship; as well as representation of key rum-producing countries. Considering aged expressions &amp; cask/barrel-aged expressions that offer greater complexity for our premium Spirits shoppers. Strong accolades are a plus and success in other markets is a benefit. Rum Shop products can be seasonal or one shot and can have a more limited distribution but includes E-Commerce.  Ideal call to submit previous Vintages submissions, or products with special/ limited editions. Priority will be given to Rums priced in the super premium price band as well as Deluxe and that are seasonally relevant. These products will release in Fall 2026 (P7).
375mL format is of interest. De-Alc products will also be considered.
Please note accordance with LCBO policy, we will continue to purchase products shipping from source locations.  It is the agent's responsibility to ensure all products submitted adhere to this policy.
                                                                                                    </t>
  </si>
  <si>
    <t>Import Seasonal Craft Beer - Autumn 2025</t>
  </si>
  <si>
    <t>Import and Out-of-Province beers, not from Ontario
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P7 through P9.
Submissions from this tender may be considered for an e-commerce exclusive listing on LCBO.com.</t>
  </si>
  <si>
    <t>Seeking unique product offerings which align with the seasonality of the fall and winter seasons.  Products maybe selected on a seasonal basis (limited buy) or as an on-going GL listing.  Preference will be given to Single-serve formats, but multi-packs may also be considered where applicable.  Products which target a diversified customer base and appeal to consumers' changing taste profiles and current refreshment trends are preferred.   
Preference will be given to brands that are spirit-based, exclusive to the LCBO and produced domestically.  100% malt or wine-based products will not be considered; however, products that combine a malt + spirit base are acceptable and will be considered under the spirit-based markup structure.  Preference may also be given to products/flavours which provide incrementality and breadth to our assortment.
Submissions from this tender may be considered for an e-commerce exclusive listing on LCBO.com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Submissions from this tender may be considered for an e-commerce exclusive listing on LCBO.com.
Please note, in accordance with LCBO policy, we will continue to purchase products shipping from source locations.  It is the agent's responsibility to ensure all products submitted adhere to this policy.</t>
  </si>
  <si>
    <t>2024-25 Merchandising Needs Grid_March to September</t>
  </si>
  <si>
    <t>Tasting Rooms Needed</t>
  </si>
  <si>
    <t>California Extensions</t>
  </si>
  <si>
    <t>$12.95-$19.95/750mL equivalent</t>
  </si>
  <si>
    <t xml:space="preserve">Looking for brand extensions (size, format, varietal, style, tier) to current, high-performing, growing brands.  Various colours/styles will be considered. Please note, in accordance with LCBO policy, we will continue to purchase products shipping from source locations.  It is the agent's responsibility to ensure all products submitted adhere to this policy.
</t>
  </si>
  <si>
    <t>1 Room</t>
  </si>
  <si>
    <t>Ontario Seasonal Craft Beer – Autumn 2024</t>
  </si>
  <si>
    <t>Ontario Craft Autumn Seasonal Program - Submissions from Existing LCBO Suppliers. Products appropriate for the Autumn season that will appeal to the craft beer consumer such as Stouts, Porters, Marzen, Harvest, Pumpkin, Sours, IPA's, DIPA's, and Innovative Beers, etc., will be considered.                                                                                     Available for a limited time only.
Sales success from a brewery retail store or on-premise (if applicable) will be considered, along with sales performance of current LCBO listings. Listing is active in retail – P7 through P9 (Sept 15, 2024  -  Dec 7, 2024).
All tasting &amp; lab samples must arrive with form LCB 2030 Package Label for Samples.  
All lab samples go to the attention of Karen Carter.</t>
  </si>
  <si>
    <t>2 Rooms</t>
  </si>
  <si>
    <t>Ontario Wines Direct Delivery (on shelf July 2024)</t>
  </si>
  <si>
    <t>Greece Red &amp; White Wines</t>
  </si>
  <si>
    <t>Greece</t>
  </si>
  <si>
    <t>$12.95 - $15.95</t>
  </si>
  <si>
    <t>Focus on indigenous red and white varietals from all regions of Greece, priced between $12.95 – $15.95. Packaging should be vibrant and modern with broad appeal to a wide demographic. Only 750ml formats will be considered. Strong marketing support is required and a marketing plan must demonstrate strategies to achieve the annual sales targets. 
Please note, in accordance with LCBO policy, we will continue to purchase products shipping from source locations.  It is the agent's responsibility to ensure all products submitted adhere to this policy.</t>
  </si>
  <si>
    <t>$12.95 - $18.95</t>
  </si>
  <si>
    <t xml:space="preserve">Focus on brand innovation as well as line extensions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Please obtain feedback from the appropriate Product Manager on the concepts you plan to submit. This can be done by submitting a one page brand summary at lease one week prior to the submission deadline. Please note, in accordance with LCBO policy, we will continue to purchase products shipping from source locations. It is the agent's responsibility to ensure that all products submitted adhere to this policy. </t>
  </si>
  <si>
    <t>Import and Out-of-Province beers, not from Ontario
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In accordance with LCBO policy, we will continue to purchase products shipping from source locations.  It is the agent's responsibility to ensure all products submitted adhere to this policy.
All tasting/lab and marketing samples must arrive with form LCB 2030 Package Label for Samples.  All samples go to the attention of Holly Garner.</t>
  </si>
  <si>
    <t>N/A</t>
  </si>
  <si>
    <t>Rum: Looking for innovation from customer favourite brands and unique offerings with mass appeal that are proven winners in other markets. Strong packaging and marketing support required that demonstrates strategies and tactics to achieve general list annual sales targets.
Spring/Summer Rum Shop: Seeking unique and/or renowned products that will suprise and delight Rum enthusiasts and also recruit new consumers to the category. Focusing on quality, authenticity, and craftsmanship; as well as representation of key rum-producing countries. Considering aged expressions &amp; cask/barrel-aged expressions that offer greater complexity for our premium Spirits shoppers. Strong accolades are a plus and success in other markets is a benefit. Rum Shop products can be seasonal or one shot and can have a more limited distribution but includes e-comm.  Ideal call to submit previous Vintages submissions, or products with special/ limited editions. Priority will be given to Rums priced in the super premium price band as well as Deluxe and that are seasonally relevant. These products will release in Spring 2026.
375mL format is of interest. De-Alc products will also be considered.
Please note accordance with LCBO policy, we will continue to purchase products shipping from source locations.  It is the agent's responsibility to ensure all products submitted adhere to this policy.</t>
  </si>
  <si>
    <t>Submissions from existing suppliers to the LCBO of Ontario craft beer for new ongoing year-round listings.
Sales success from a brewery retail store or on-premise (if applicable) will be considered, along with sales performance of current LCBO listings.
All tasting/lab and marketing samples must arrive with form LCB 2030 Package Label for Samples.  All lab samples go to the attention of Karen Carter.</t>
  </si>
  <si>
    <t xml:space="preserve">Target in-store release is Spring 2025.
Product must be - Made in Ontario and be from Ontario Craft cideries currently supplying LCBO.  Utilizing other local fruits instead of, or in combination with apple, which require longer lead times for sourcing.
Existing listings should be strong performers, with regards to net sales.
All tasting/lab and marketing samples must arrive with form LCB 2030 Package Label for Samples. </t>
  </si>
  <si>
    <t>=VLOOKUP(C12,'2024-25 Needs'!'2024-25 Needs'!A61$A$3:$F$67,2,0)</t>
  </si>
  <si>
    <t>=VLOOKUP(C12,'2024-25 '2024-25 Needs'!A9Needs'!$A$33:$K$67,4,0)</t>
  </si>
  <si>
    <t>Under $45</t>
  </si>
  <si>
    <t>Whites from Sancerre only.  No other Loire wines will be reviewed.  Looking for suppliers able to hold allocation to exceed current target of $380,000.   Strong brand proposition, compelling packaging and a well-considered marketing support/plan will be heavily influential. Wines must represent exceptional price/value relative to competitive set. Please note, in accordance with LCBO policy, we will continue to purchase products shipping from source locations. It is the agent's responsibility to ensure all products submitted adhere to this policy.</t>
  </si>
  <si>
    <t>$32.95+</t>
  </si>
  <si>
    <t>Gin: Looking for innovation from customer favourite brands and unique offerings with mass appeal that are proven winners in other markets. Strong packaging and marketing support required that demonstrates strategies and tactics to achieve general list annual sales targets.
Spring/Summer Gin Shop: These gins will appeal to the gin connoisseur and will offer strong points of difference to the current assortment, such as niche assortment products, limited availability products or special edition bottles. Preference will be given to unique product offerings that target new consumers and focus on quality, authenticity, craftsmanship and speak to current trends. Looking for representation from various Gin-producing countries around the world that offer package appeal combined with marketing strategy/support. Priority will be given to products priced in the Premium price band with a focus on Deluxe priced products and that are seasonally relevant. Products will be released as seasonal or one shot and can have a more limited distribution but includes e-comm. These products will release in Spring 2026.
Preferred size format is 750ml. De-Alc products will also be considered.
Please note, in accordance with LCBO policy, we will continue to purchase products shipping from source locations.  It is the agent's responsibility to ensure all products submitted adhere to this policy.</t>
  </si>
  <si>
    <t>Submissions  for year-round listings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with form LCB 2030 Package Label for Samples.  All lab samples go to the attention of Karen Carter.</t>
  </si>
  <si>
    <t>New Zealand Brand Extensions</t>
  </si>
  <si>
    <t>$15.95-$19.95/750mL equivalent</t>
  </si>
  <si>
    <t>Premium whiskies from around the world. Products should be unique, award winning and highly regarded. Preference may be given to new brands with proven success in other markets. Submissions are considered for a  release in the Whisky Shop program between Jan-June (140 stores), Enhanced Whisky Shop, e-commerce or for our Whisky Shop e-comm exclusive program.  Please note, in accordance with LCBO policy, we will continue to purchase products shipping from source locations.  It is the agent's responsibility to ensure all products submitted adhere to this policy.</t>
  </si>
  <si>
    <t>France - Value Brands</t>
  </si>
  <si>
    <t>$10.45 - $12.95</t>
  </si>
  <si>
    <t>Red and White (no Rose or sparkling).  Looking for French wines that will entice a new, younger customer into the category, products that will encourage trial.  Looking for brands that are french in feel, easy to pronounce, and will appeal to a new world shopper.  Simple, elegant, premium in feel branding, not looking for traditional labeling.   Please note, in accordance with LCBO policy, we will continue to purchase products shipping from source locations.  It is the agent's responsibility to ensure all products submitted adhere to this policy.</t>
  </si>
  <si>
    <t>German White Wines</t>
  </si>
  <si>
    <t>$10.45-15.95</t>
  </si>
  <si>
    <t>Looking to refresh the category identity with new brands that will introduce the category to new customers with clean, easy to understand packaging, modern styles (lower alcohol, lower sugar)and great price quality ratio under $15. White still wines only.  Please note, in accordance with LCBO policy, we will continue to purchase products shipping from source locations.  It is the agent's responsibility to ensure all products submitted adhere to this policy.</t>
  </si>
  <si>
    <t>Ontario Seasonal Craft Beer – Winter 2024</t>
  </si>
  <si>
    <t xml:space="preserve">Ontario Craft Winter Seasonal Program - Submissions from Existing LCBO Suppliers. Products appropriate for the Winter season that will appeal to the craft beer consumer  such as Stouts, Imperial Stouts, Porters, Barrel Aged Beers, IPA'a, DIPA's, Strong Ales, Sours, Innovative Beers, etc., will be considered.   
Available for a limited time only.
Sales success from a brewery retail store or on-premise (if applicable) will be considered, along with sales performance of current LCBO listings. Listing is active in retail – P10 through P12 (Dec 8, 2024 - March 2, 2025).
All tasting &amp; lab samples must arrive with form LCB 2030 Package Label for Samples.  
All lab samples go to the attention of Karen Carter. 
</t>
  </si>
  <si>
    <t>Ontario Wines Direct Delivery (on shelf October 2024)</t>
  </si>
  <si>
    <t>$32.15+</t>
  </si>
  <si>
    <t>Consideration will be given to the following: 
Products with established, successful brands in other markets. New brands with innovative packaging and/or targeting a new customer. Authenticity at all touchpoints is key. Products that offer strong points of difference to the current assortment (i.e., craft/artisanal, unique distillation methods or marketing approaches, low cal, low alcohol). Strong marketing support required that outlines key support initiatives. 
Preference will be given to products priced $32.95 - $37.95 to support the trade-up strategy.
Please note, in accordance with LCBO policy, we will continue to purchase products shipping from source locations.  It is the agent's responsibility to ensure all products submitted adhere to this policy.</t>
  </si>
  <si>
    <t>Capitalizing on new trends in flavoured vodka (ie; Spice/savoury, natural flavours, no additives, low cal/ sugar, low alcohol), these products can have appeal for the spring/summer season or for a specific occasion. These products will be purchased on a one-shot or seasonal basis and will be merchandised in section.
375mL format is of interest. De-Alc products will also be considered.
Please note, in accordance with LCBO policy, we will continue to purchase products shipping from source locations.  It is the agent's responsibility to ensure all products submitted adhere to this policy.</t>
  </si>
  <si>
    <t>The Small Ontario Ready-to-Drink (RTD) Product Call provides an opportunity for small RTD suppliers to offer products for sale at the LCBO.  It is intended to augment the LCBO’s larger and more competitive regularly listed RTD assortment with market-relevant, locally produced options from smaller producers.  Products that target a diversified customer base and appeal to consumers' changing taste profiles and reflect current refreshment trends are preferred.
Eligibility:  This program is open to small, licensed manufacturers of spirit-based RTD in Ontario that meet the following criteria:
- The product must be spirit-based.  100% malt-based or Wine based products will not be considered; however, products that combine a malt + spirit base are acceptable and will be considered under the spirit-based markup structure.
- Products must be made from start to finish in Ontario, preferable at the supplier’s own manufacturing site, by an Ontario-based company using a spirit which as also been distilled in Ontario.
- Suppliers with products accepted for the program cannot be listed in or considered for the LCBO’s regular RTD assortment in the same year.  Products from the Small Ontario RTD program may be submitted for the regular program the following year at the choice of the supplier.    
- Products selected must achieve assigned sales targets to remain listed following Period 6.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t>
  </si>
  <si>
    <t>July 18 &amp; 19, 2024</t>
  </si>
  <si>
    <t xml:space="preserve"> 1 Room (Large)</t>
  </si>
  <si>
    <t xml:space="preserve">Premixed RTS (Ready-To-Serve) Cocktails is an opportunity to capture the growing trend towards premium premixed cocktails.  These products will appeal to consumers looking for enhanced solutions which provide an authentic experience. 
RTS Cocktails are typically (but not always) sold in larger formats ≥ 750ml and are intended to be poured/served with no additional liquid mixing.  Single serve shooter style products as well as premium cocktails &lt;750ml will also be considered under this call.  Liquids should deliver the appropriate alc/vol for the cocktail.  Standard markups based on the abv% would apply.  Please review the pricing calculator posted to the trade website for further details. 
Preference will be given to brands which are spirit-based, exclusive to the LCBO and produced domestically.  Preference may also be given to products/flavours which provide incrementality and breadth to our assortment.  Looking for products to fill areas of white space in the current premixed portfolio with cocktail solutions which are currently on trend.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Please note, in accordance with LCBO policy, we will continue to purchase products shipping from source locations.  It is the agent's responsibility to ensure all products submitted adhere to this policy.
</t>
  </si>
  <si>
    <t>Includes Single-serve or multi-pack formats. Products that target a diversified customer base and appeal to consumers' changing taste profiles and reflect current refreshment trends are preferred.
Preference will be given to brands that are spirit-based, exclusive to the LCBO and produced domestically.  100% malt or wine-based products will not be considered; however, products that combine a malt + spirit base are acceptable and will be considered under the spirit-based markup structure.  Preference may also be given to products/flavours which provide incrementality and breadth to our assortment.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Please note, in accordance with LCBO policy, we will continue to purchase products shipping from source locations.  It is the agent's responsibility to ensure all products submitted adhere to this policy.</t>
  </si>
  <si>
    <t>We are looking for wines that will capitalize on today's exciting trends: Wine-based spritzers and premixed cocktails, aluminum cans and other packaging innovations, low Alc/Low Cal, sparkling and wines that speak to popular cultural moments and/or are seasonally relevant. These will be one-time buys to allow us to explore and test new items. This seasonal program will run approximately from P1-P7. A marketing fee of 5% of the total PO cost will be applied, up to a max. of $8,000 and a min. of $2,000.   Please note, in accordance with LCBO policy, we will continue to purchase products shipping from source locations.  It is the agent's responsibility to ensure all products submitted adhere to this policy.</t>
  </si>
  <si>
    <t>We are looking for wines that will capitalize on today's exciting trends: Wine-based spritzers and premixed cocktails, aluminum cans and other packaging innovations, lighter choices, sparkling and wines that speak to popular cultural moments and/or are seasonally relevant. Brands that target current refreshment trends are preferred. These will be one-time buys to allow us to explore and test new items. This seasonal program will run approximately from P1-P7. A marketing fee of 5% of the total PO cost will be applied, up to a max. of $8,000 and a min. of $2,000.   Please note, in accordance with LCBO policy, we will continue to purchase products shipping from source locations.  It is the agent's responsibility to ensure all products submitted adhere to this policy.</t>
  </si>
  <si>
    <t>We are looking for wines that will capitalize on today's exciting trends: Wine-based spritzers and premixed cocktails, aluminum cans and other packaging innovations, lighter choices and wines that speak to popular cultural moments and/or are seasonally relevant.  These will be one-time buys to allow us to explore and test new items. This seasonal program will run approximately from P1-P7. A marketing fee of 5% of the total PO cost will be applied, up to a max. of $8,000 and a min. of $2,000.   Please note, in accordance with LCBO policy, we will continue to purchase products shipping from source locations.  It is the agent's responsibility to ensure all products submitted adhere to this policy.</t>
  </si>
  <si>
    <t>All countries (including Canada – Ontario). This seasonal program runs from fiscal P1 to P7. A marketing fee of 5% of the total PO cost will be applied, up to a max. of $8,000 and a min. of $2,000. Considering both new and existing brands. Demand strong packaging, price/quality, current awards/accolades. Will consider both still/sparkling rosé, sweet and dry, and alternative formats. Additional promotional programming opportunities may exist for high volume purchases. Please note, in accordance with LCBO policy, we will continue to purchase products shipping from source locations. It is the agent's responsibility to ensure all products submitted adhere to this policy.</t>
  </si>
  <si>
    <t xml:space="preserve">$10.95 - $17.95/ 750ml Equivalent </t>
  </si>
  <si>
    <t xml:space="preserve">Focus on new brand innovation and line extentions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  Please note, in accordance with LCBO policy, we will continue to purchase products shipping from source locations.  It is the agent's responsibility to ensure all products submitted adhere to this policy. </t>
  </si>
  <si>
    <t>Import and Out-of-Province beers, not from Ontario
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P3 through P6.
All tasting/lab and marketing samples must arrive with form LCB 2030 Package Label for Samples.  All samples go to the attention of Holly Garner.</t>
  </si>
  <si>
    <t>$21.00-$39.95</t>
  </si>
  <si>
    <t>Seasonal Liqueurs: Preference will be given to brand/size extensions and new and innovative flavours. Preference will be given to products that fall in the $21.00-$39.95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Please note, in accordance with LCBO policy, we will continue to purchase products shipping from source locations.  It is the agent's responsibility to ensure all products submitted adhere to this policy.</t>
  </si>
  <si>
    <t>Domestic, imported and craft cider and perry will be considered in both traditional and flavoured styles.  Single-serve tall cans are preferred by our cider customers. However, other formats will be considered. Value offered should be competitive with the current assortment.  In accordance with LCBO policy, we will continue to purchase products shipping from source locations.  It is the agent's responsibility to ensure all products submitted adhere to this policy.
All tasting/lab and marketing samples must arrive with form LCB 2030 Package Label for Samples.  All samples go to the attention of Holly Garner.</t>
  </si>
  <si>
    <t xml:space="preserve">Tequila (100% agave &amp; mezcal): Established, successful brands in foreign markets or other Canadian provinces. Standout packaging. Strong marketing budget. Commitment to gaining licensee support.  Submissions may also be considered as e-comm exclusives. These products will be purchased on a one-shot or seasonal basis. De-Alc products will also be considered.
Tequila Shop: These Tequilas will appeal to the Tequila connoisseur and will offer variety, quality and continue to premiumize the current assortment.  Limited availability products or special edition bottles can be submitted. Authenticity at all touchpoints is key. These may be small buys and may also have a limited store distribution + e-comm presence.  Looking for innovation that offers package appeal combined with marketing strategy/support. Priority will be given to products priced in the Deluxe price band. These products will released in Spring and Fall 2026
Please note, in accordance with LCBO policy, we will continue to purchase products shipping from source locations.  It is the agent's responsibility to ensure all products submitted adhere to this policy.  </t>
  </si>
  <si>
    <t>Ontario Seasonal Craft Beer – Spring 2025</t>
  </si>
  <si>
    <t>Ontario Craft Spring Seasonal Program - Submissions from Existing LCBO Suppliers only. Products appropriate for the Spring season that will appeal to the craft beer consumer such as IPA's, DIPA's, Bocks, Sours, etc., will be considered. Available for a limited time only.
Sales success from a brewery retail store or on-premise (if applicable) will be considered, along with sales performance of current LCBO listings. Listing is active in retail P13 through P2 (Mar 3, 2024 - May 25, 2024).
All tasting/lab and marketing samples must arrive with the NISS or LCBO number, and the completed LCB 2030 Package Label for Samples form.</t>
  </si>
  <si>
    <t>$32.95-$49.95</t>
  </si>
  <si>
    <t>This Call focuses on ‘premium/deluxe’ Canadian-made spirits distilled outside of Ontario, specifically 375ml, 750ml formats between $31.95-$49.95. These products should have exciting packaging, align with current trends and have appeal year-round as either a one-shot or on a seasonal basis. E-Commerce exclusive opportunities are also of interest; one-time purchases to support our online channel will be considered.
See the Doing Business With LCBO trade website for more details.</t>
  </si>
  <si>
    <t>$11.95-$19.95/ 750mL equivalent</t>
  </si>
  <si>
    <r>
      <t>New LCBO VQA wines. Red, White, Ros</t>
    </r>
    <r>
      <rPr>
        <sz val="11"/>
        <color theme="1"/>
        <rFont val="Calibri"/>
        <family val="2"/>
      </rPr>
      <t>é</t>
    </r>
    <r>
      <rPr>
        <sz val="11"/>
        <color theme="1"/>
        <rFont val="Calibri"/>
        <family val="2"/>
        <scheme val="minor"/>
      </rPr>
      <t>, and Sparkling will be considered. Strong brand proposition, compelling packaging and a well-considered marketing support/plan will be heavily influential. Wines must represent exceptional price/value relative to competitive set.  Please note, in accordance with LCBO policy, we will continue to purchase products shipping from source locations. It is the agent's responsibility to ensure all products submitted adhere to this policy.</t>
    </r>
  </si>
  <si>
    <t>Portuguese Red &amp; White</t>
  </si>
  <si>
    <t>$10.45 - $13.95 / 750 ml equivalent</t>
  </si>
  <si>
    <t>Focus is on value priced reds and whites below $13.95, from traditional regions and varietals but with updated modern packaging.  Please note, in accordance with LCBO policy, we will continue to purchase products shipping from source locations. It is the agent's responsibility to ensure all products submitted adhere to this policy.</t>
  </si>
  <si>
    <t>French Sparkling</t>
  </si>
  <si>
    <t>Under $20</t>
  </si>
  <si>
    <t>Looking for value sparkling french wines with updated/modern branding and packaging.  Preference will be towards drier style wines.  Please note, in accordance with LCBO policy, we will continue to purchase products shipping from source locations.  It is the agent's responsibility to ensure all products submitted adhere to this policy.</t>
  </si>
  <si>
    <t>$11.95 - $19.95/750mL equivalent</t>
  </si>
  <si>
    <t>Agents to pick a maximum of two brand concepts to submit for consideration, with up to two wines per brand (a max. of four submissions per agent). We are looking for dynamic packaging, compelling brand stories and strong marketing support.  Preferred size is 750ml format. Please obtain feedback from the approriate Product Manager on the concepts you intend to submit.  This can be done by submitting a one-page brand summary no later than one week prior to the submission deadline.  Please note, in accordance with LCBO policy, we will continue to purchase products shipping from source locations.  It is the agent's responsibility to ensure all products submitted adhere to this policy.</t>
  </si>
  <si>
    <t>Seeking unique product offerings which align with the seasonality of the fall and winter seasons.  Preference will be given to Single-serve formats, but multi-packs may also be considered where applicable.  Products which target a diversified customer base and appeal to consumers' changing taste profiles and current refreshment trends are preferred. 
Preference will be given to brands that are spirit-based, exclusive to the LCBO and produced domestically.  100% malt or wine-based products will not be considered; however, products that combine a malt + spirit base are acceptable and will be considered under the spirit-based markup structure.  Preference may also be given to products/flavours which provide incrementality and breadth to our assortment.
Production lead-times may be a consideration when evaluating new product submissions.  Excessive lead times may not be conducive to the velocity and seasonality of the category.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Please note, in accordance with LCBO policy, we will continue to purchase products shipping from source locations.  It is the agent's responsibility to ensure all products submitted adhere to this policy.</t>
  </si>
  <si>
    <t>Product must be Canadian in origin and manufactured in Canada. A successful track record, excellent price quality, competitively priced to the existing product category, award winning and a solid marketing plan are just a few of the key considerations. Single-serve tall cans are preferred. Maximum of 3 submission per agent. Any successfully listed products will be targeted for release in spring/summer 2025.</t>
  </si>
  <si>
    <t>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
In accordance with LCBO policy, we will continue to purchase products shipping from source locations.  It is the agent's responsibility to ensure all products submitted adhere to this policy.</t>
  </si>
  <si>
    <t>Croatian and Hungarian Wines</t>
  </si>
  <si>
    <t>Croatia and Hungary</t>
  </si>
  <si>
    <t>$11.95 - $18.95/750ml</t>
  </si>
  <si>
    <t>Red and white dry still wines from Croatia and Hungary. Packaging should be vibrant and modern with broad appeal to a wide demographic. Only 750ml formats will be considered. Strong marketing support is required. A marketing plan must be provided which demonstrates strategies to achieve the annual sales targets.
Please note, in accordance with LCBO policy, we will continue to purchase products shipping from source locations. It is the agent's responsibility to ensure all products submitted adhere to this policy.</t>
  </si>
  <si>
    <t>$37.20+</t>
  </si>
  <si>
    <t>Import and Out-of-Province beers, not from Ontario
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P7 through P9.
All tasting/lab and marketing samples must arrive labeled with the NISS or LCBO #.</t>
  </si>
  <si>
    <t>Italy Red, White &amp; Lambrusco</t>
  </si>
  <si>
    <t>$9.95-$24.95</t>
  </si>
  <si>
    <t xml:space="preserve">Seeking out Piedmont red wines between $9.95 - $24.95 with a focus on Barbera and Nebbiolo based wines &amp; new Lambrusco SKUs priced between $13.95 - $17.95. Mostly looking for brand extentions of successful SKUs/brands offering great value for money. Strong marketing support is required. A marketing plan must be provided which demonstrates strategies to achieve the annual sales targets. Please note, in accordance with LCBO policy, we will continue to purchase products shipping from source locations. It is the agent's responsibilty to ensure all products submitted adhere to this policy. </t>
  </si>
  <si>
    <t>Seeking spirits locally distilled in Ontario by small producers.  This program is open to small, licensed manufacturers of spirits and contract distillers in Ontario that meet the criteria outlined under program eligibility on Doing Business With LCBO (DBWL) website.  Products accepted for the program are authorized for Direct-to-Store Delivery and performance will be assessed based on a $2000/store/year minimum. Suppliers are encouraged to select stores in their own backyard, with the option to ladder up should sales support the increase. See the DBWL trade website for more details.   
E-Commerce exclusive opportunities are also of interest; one-time purchases to support our online channel will be considered.  We are also requesting online exclusive products intended for a local seasonal program (Fall) to create excitement through our E-Commerce channel.  We ask that all product submissions are finished liquid and packaging.</t>
  </si>
  <si>
    <t>Fall/Winter Gin Shop: These gins will appeal to the gin connoisseur and will offer strong points of difference to the current assortment, such as niche assortment products, limited availability products or special edition bottles. Preference will be given to unique product offerings that target new consumers and focus on quality, authenticity, craftsmanship and speak to current trends (i.e. lighter styles, lower alc, flavour). Looking for representation from various Gin producing countries around the world that offer package appeal combined with marketing strategy/support. Priority will be given to products priced in the Deluxe price band and that are seasonally relevant. Preferred size format is 750ml. Products will be released as seasonal or one shot and can have a more limited distribution but includes E-Commerce. These products will release in Fall 2026 (P7).     
375ml format is of interest. De-Alc products will also be considered.
Please note, in accordance with LCBO policy, we will continue to purchase products shipping from source locations.  It is the agent's responsibility to ensure all products submitted adhere to this policy.</t>
  </si>
  <si>
    <t>$9.95 - $12.95</t>
  </si>
  <si>
    <t xml:space="preserve">Value priced reds from regions outside of Rioja priced between $9.95 - $12.95. Please note, in accordance with LCBO policy, we will continue to purchase products shipping from source locations. It is the agent's responsibilty to ensure all products submitted adhere to this policy. </t>
  </si>
  <si>
    <t>Ontario Wines Direct Delivery (on Shelf March 2025)</t>
  </si>
  <si>
    <t xml:space="preserve">VQA wines awith a focus on small wineries from producers located in PEC, LENS and emerging regions. Unique and/or niche offerings from all regions will also be considered.  For more information about this program, please see Ontario Wines Direct Delivery to LCBO Stores Program | Doing Business with LCBO. Distribution is limited to a selected number of stores. </t>
  </si>
  <si>
    <t>$10.95 - $19.95/750mL equivalent</t>
  </si>
  <si>
    <t>Submissions are for new ongoing year-round listings, and item exchanges, from Existing LCBO Ontario Craft Beer Suppliers. 
Sales success from a brewery retail store, on-premise, is a consideration, along with the suppliers sales performance of their current LCBO portfolio.
All tasting/lab and marketing samples must arrive with the NISS or LCBO number, and the completed LCB 2030 Package Label for Samples form.</t>
  </si>
  <si>
    <t>Spain White</t>
  </si>
  <si>
    <t xml:space="preserve">Focus on white wines from Rueda up to $14.95, Rioja up to $16.95 and introductory priced wines priced between $9.95 - $11.95.
Please note, in accordance with LCBO policy, we will continue to purchase products shipping from source locations. It is the agent's responsibilty to ensure all products submitted adhere to this policy. </t>
  </si>
  <si>
    <t>Ontario Seasonal Craft Beer – Summer 2025</t>
  </si>
  <si>
    <t>Ontario Craft Beer Summer Seasonal Program - Submissions from Existing LCBO Suppliers. Seeking products that are appropriate for the Summer season that will appeal to the craft beer consumer such as Light Lagers, Pilsners, Session IPA's, Hazy IPA's, Sours, Innovative Beers, Wheat, Fruited, etc., will be considered.  
Sales success from a brewery retail store or on-premise (if applicable) will be considered, along with the sales performance of the supplier's current LCBO portfolio. This seasonal listing is active in retail P3 - P6, 2025.
All tasting/lab and marketing samples must arrive with the NISS or LCBO number, and the completed LCB 2030 Package Label for Samples form.</t>
  </si>
  <si>
    <t>** Sample/Tasting Date adjusted from Jan 3
2</t>
  </si>
  <si>
    <t>Import Seasonal Craft Beer - Winter 2025</t>
  </si>
  <si>
    <t>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Fall turn duration: P8 through P11. 
750mL or 700ml equivalents are encouraged. Please note, in accordance with LCBO policy, we will only be purchasing products shipping from source locations.  It is the agent's responsibility to ensure all products submitted adhere to this policy.</t>
  </si>
  <si>
    <t>New and unique gifts, interesting and exciting sampler packs, solution-focused cocktailing kits, gifts packs, stocking stuffers, limited-availability/edition/prestige bottles are of interest. A deadline and requirements letter will be issued in December 2024.  Please note, in accordance with LCBO policy, we will continue to purchase products shipping from source locations.  It is the agent's responsibility to ensure all products submitted adhere to this policy.</t>
  </si>
  <si>
    <t>Beer, Cider &amp; Ready to Drink</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</si>
  <si>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in December 2024.</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</si>
  <si>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in December 2024.  Please note, in accordance with LCBO policy, we will continue to purchase products shipping from source locations.  It is the agent's responsibility to ensure all products submitted adhere to this policy.</t>
  </si>
  <si>
    <t>Focus is on premium and deluxe products in the following sets: Cognac, Armagnac, Calvados, Grappa, Deluxe Brandy, and Liqueurs. These products will be purchased on a one-shot and seasonal basis, and will be merchandised in store section or as an e-comm exclusive. Preference may be given to products that reflect the newest flavour and cocktail trends, are exciting brand extensions or fill a need missing from our existing portfolio.  
Please note, in accordance with LCBO policy, we will continue to purchase products shipping from source locations.  It is the agent's responsibility to ensure all products submitted adhere to this policy.</t>
  </si>
  <si>
    <t>2023/24 Merchandising Needs Grid</t>
  </si>
  <si>
    <t>255/3604</t>
  </si>
  <si>
    <t>Non-Alcoholic/ De-alcoholised Spirits</t>
  </si>
  <si>
    <t>$24.95-$49.95</t>
  </si>
  <si>
    <t>Focus is on de-alcoholized spririts that cater to our diverse customer looking for non-alcohol options.  These products can be alternatives to vodka, gin, rum, whisky, tequila with exciting packagaing appealing to a wide demographic. Seeking 375ml, 750ml formats between $24.95-$49.95, these products can have appeal year round or targeted for a specific occasion. A strong above the line marketing plan is important.  
These products will be purchased on a one-shot or seasonal basis.  
Please note, in accordance with LCBO policy, we will continue to purchase products shipping from source locations.  It is the agent's responsibility to ensure all products submitted adhere to this policy.</t>
  </si>
  <si>
    <t>Ontario Seasonal Craft Beer – Autumn 2021</t>
  </si>
  <si>
    <t>252-3600</t>
  </si>
  <si>
    <t>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 13 - Dec 5).
All tasting/lab and marketing samples must arrive labeled with the NISS or LCBO item. 
All samples go to the attention of Karen Carter with NISS sheet printable from product tab.</t>
  </si>
  <si>
    <t>Ontario Wines Direct Delivery (on shelf July 2023)</t>
  </si>
  <si>
    <t>255/3605</t>
  </si>
  <si>
    <t>Import Seasonal Craft Beer - Spring 2022</t>
  </si>
  <si>
    <t>Import and Out-of-Province beers, not from Ontario
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In accordance with LCBO policy, we will continue to purchase products shipping from source locations.  It is the agent's responsibility to ensure all products submitted adhere to this policy.
All tasting/lab and marketing samples must arrive labeled with the NISS or LCBO #. 
All samples go to the attention of Holly Garner.</t>
  </si>
  <si>
    <t>Wines Seasonal Incubator Program Fall/Winter</t>
  </si>
  <si>
    <t>255/3606</t>
  </si>
  <si>
    <t>We are looking for new wines, first to market, that will be exclusive to the LCBO and that will capitalize on today's exciting trends e.g. "Lighter choices", format innovation, wines that speak to popular cultural moments. These will be one-time buys to allow us to explore and test new items. This seasonal program will run approximately from P11-P2.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</si>
  <si>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ON Wines Seasonal Incubator Program Fall/Winter</t>
  </si>
  <si>
    <t>255/3607</t>
  </si>
  <si>
    <t>255/3608</t>
  </si>
  <si>
    <t>$30.75+</t>
  </si>
  <si>
    <r>
      <rPr>
        <b/>
        <sz val="11"/>
        <color rgb="FF000000"/>
        <rFont val="Calibri"/>
        <family val="2"/>
      </rPr>
      <t>Rum</t>
    </r>
    <r>
      <rPr>
        <sz val="11"/>
        <color rgb="FF000000"/>
        <rFont val="Calibri"/>
        <family val="2"/>
      </rPr>
      <t xml:space="preserve">: Looking for innovation from customer favourite brands and unique offerings with mass appeal that are proven winners in other markets. Strong packaging and marketing support required that demonstrates strategies and tactics to achieve general list annual sales targets.
</t>
    </r>
    <r>
      <rPr>
        <b/>
        <sz val="11"/>
        <color rgb="FF000000"/>
        <rFont val="Calibri"/>
        <family val="2"/>
      </rPr>
      <t>Spring/Summer Rum Shop</t>
    </r>
    <r>
      <rPr>
        <sz val="11"/>
        <color rgb="FF000000"/>
        <rFont val="Calibri"/>
        <family val="2"/>
      </rPr>
      <t>: Seeking unique and/or renowned products that will suprise and delight Rum enthusiasts and also recruit new consumers to the category. Focusing on quality, authenticity, and craftsmanship; as well as representation of key rum-producing countries. Considering aged expressions &amp; cask/barrel-aged expressions that offer greater complexity for our premium Spirits shoppers. Strong accolades are a plus and success in other markets is a benefit. Rum Shop products can be seasonal or one shot and can have a more limited distribution but includes e-comm.  Ideal call to submit previous Vintages submissions, or products with special/ limited editions. Priority will be given to Rums priced in the super premium price band as well as Deluxe and that are seasonally relevant. These products will release in Spring 2024 (P1).
Preferred size is 750ml.
Please note accordance with LCBO policy, we will continue to purchase products shipping from source locations.  It is the agent's responsibility to ensure all products submitted adhere to this policy.</t>
    </r>
  </si>
  <si>
    <t>Southern Hemisphere - Innovation/Brand extentions</t>
  </si>
  <si>
    <t>255/3609</t>
  </si>
  <si>
    <t xml:space="preserve">New Zealand and Australia </t>
  </si>
  <si>
    <t>$11.95 - $19.95 / 750ml Equivalent</t>
  </si>
  <si>
    <t xml:space="preserve">Focus on Brand Innovation and line extentions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  Please note, in accordance with LCBO policy, we will continue to purchase products shipping from source locations.  It is the agent's responsibility to ensure all products submitted adhere to this policy. </t>
  </si>
  <si>
    <t>252-3601</t>
  </si>
  <si>
    <t>Target - in store release is Spring 2022.
Product must be - Made in Ontario, and be from Ontario Craft cideries currently supplying LCBO.  Utilizing other local fruits instead of, or in combination with apple, which require longer lead times for sourcing.
Existing listings should be strong performers, with regards to net sales.</t>
  </si>
  <si>
    <t>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for our Whisky Shop e-comm exclusive program. Turn 2 duration: P12 through P1. 750mL or 700ml are encouraged. Distillery features may be considered, meaning 3-5 products from one distillery will be featured. To be considered for a distillery feature, a written proposal must be submitted to the Category team prior to the pre-submission deadline.  Please note, in accordance with LCBO policy, we will continue to purchase products shipping from source locations.  It is the agent's responsibility to ensure all products submitted adhere to this policy.</t>
  </si>
  <si>
    <t>252-3602</t>
  </si>
  <si>
    <t>$31.50+</t>
  </si>
  <si>
    <r>
      <rPr>
        <b/>
        <sz val="11"/>
        <color rgb="FF000000"/>
        <rFont val="Calibri"/>
        <family val="2"/>
      </rPr>
      <t xml:space="preserve">Gin: </t>
    </r>
    <r>
      <rPr>
        <sz val="11"/>
        <color rgb="FF000000"/>
        <rFont val="Calibri"/>
        <family val="2"/>
      </rPr>
      <t xml:space="preserve">Looking for innovation from customer favourite brands and unique offerings with mass appeal that are proven winners in other markets. Strong packaging and marketing support required that demonstrates strategies and tactics to achieve general list annual sales targets.
</t>
    </r>
    <r>
      <rPr>
        <b/>
        <sz val="11"/>
        <color rgb="FF000000"/>
        <rFont val="Calibri"/>
        <family val="2"/>
      </rPr>
      <t>Spring/Summer Gin Shop</t>
    </r>
    <r>
      <rPr>
        <sz val="11"/>
        <color rgb="FF000000"/>
        <rFont val="Calibri"/>
        <family val="2"/>
      </rPr>
      <t>: These gins will appeal to the gin connoisseur and will offer strong points of difference to the current assortment, such as niche assortment products, limited availability products or special edition bottles. Preference will be given to unique product offerings that target new consumers and focus on quality, authenticity, craftsmanship and speak to current trends (i.e. flavour trends). Looking for representation from various Gin producing countries around the world that offer package appeal combined with marketing strategy/support. Priority will be given to products priced in the Super premium price band with a focus on Deluxe priced products and that are seasonally relevant. Products will be released as seasonal or one shot and can have a more limited distribution but includes e-comm. These products will release in Spring 2024 (P1).     
Preferred size format is 750ml.
Please note, in accordance with LCBO policy, we will continue to purchase products shipping from source locations.  It is the agent's responsibility to ensure all products submitted adhere to this policy.</t>
    </r>
  </si>
  <si>
    <t>French Red</t>
  </si>
  <si>
    <t>255/3610</t>
  </si>
  <si>
    <t>$9.95 -$24.95/750mL equivalent</t>
  </si>
  <si>
    <t>Though we are not looking for specific categories or price bands, we are interested in innovation and/or outstanding quality for money within the French category and wines that both over deliver and have significant promotional budget to support a launch.  Wines from established appellations with great prices and updated packaging are also of interest.  Please note, in accordance with LCBO policy, we will continue to purchase products shipping from source locations.  It is the agent's responsibility to ensure all products submitted adhere to this policy.</t>
  </si>
  <si>
    <t>255/3611</t>
  </si>
  <si>
    <t>Focus is on value priced reds from regions outside of Rioja, and Rioja priced between $15 the $20.  Please note, in accordance with LCBO policy, we will continue to purchase products shipping from source locations.  It is the agent's responsibility to ensure all products submitted adhere to this policy.</t>
  </si>
  <si>
    <t>Ontario Seasonal Craft Beer – Winter 2021</t>
  </si>
  <si>
    <t>252-3603</t>
  </si>
  <si>
    <t>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 6 - Feb 27).
All tasting/lab and marketing samples must arrive labeled with the NISS or LCBO #. 
All lab samples go to the attention of Karen Carter.</t>
  </si>
  <si>
    <r>
      <rPr>
        <sz val="11"/>
        <color rgb="FF000000"/>
        <rFont val="Calibri"/>
        <family val="2"/>
      </rPr>
      <t xml:space="preserve">Consideration will be given for the following purchases: 
</t>
    </r>
    <r>
      <rPr>
        <b/>
        <sz val="11"/>
        <color rgb="FF000000"/>
        <rFont val="Calibri"/>
        <family val="2"/>
      </rPr>
      <t xml:space="preserve">Year-round/General List: </t>
    </r>
    <r>
      <rPr>
        <sz val="11"/>
        <color rgb="FF000000"/>
        <rFont val="Calibri"/>
        <family val="2"/>
      </rPr>
      <t>Products</t>
    </r>
    <r>
      <rPr>
        <b/>
        <sz val="11"/>
        <color rgb="FF000000"/>
        <rFont val="Calibri"/>
        <family val="2"/>
      </rPr>
      <t xml:space="preserve"> </t>
    </r>
    <r>
      <rPr>
        <sz val="11"/>
        <color rgb="FF000000"/>
        <rFont val="Calibri"/>
        <family val="2"/>
      </rPr>
      <t>with established, successful brands in other markets or new brands with innovative packaging and/or targeting a new customer. Authenticity at all touchpoints is key. Strong marketing support required that outlines key support to ensure annual sales targets are being met.</t>
    </r>
    <r>
      <rPr>
        <sz val="11"/>
        <color rgb="FFFF0000"/>
        <rFont val="Calibri"/>
        <family val="2"/>
      </rPr>
      <t xml:space="preserve"> </t>
    </r>
    <r>
      <rPr>
        <sz val="11"/>
        <color rgb="FF000000"/>
        <rFont val="Calibri"/>
        <family val="2"/>
      </rPr>
      <t xml:space="preserve">Preference will be given to products priced $32.30-$38.00 to support the trade-up strategy.
</t>
    </r>
    <r>
      <rPr>
        <b/>
        <sz val="11"/>
        <color rgb="FF000000"/>
        <rFont val="Calibri"/>
        <family val="2"/>
      </rPr>
      <t xml:space="preserve">Seasonal/one-shot: </t>
    </r>
    <r>
      <rPr>
        <sz val="11"/>
        <color rgb="FF000000"/>
        <rFont val="Calibri"/>
        <family val="2"/>
      </rPr>
      <t>Products that offer strong points of difference to the current assortment (i.e., craft/artisanal, unique distillation methods or marketing approaches, low cal). Success in other markets is a benefit. 
Please note, in accordance with LCBO policy, we will continue to purchase products shipping from source locations.  It is the agent's responsibility to ensure all products submitted adhere to this policy.</t>
    </r>
  </si>
  <si>
    <t>Capitalizing on new trends in flavoured vodka (ie; Spice/savoury, natural flavours, no additives, low cal/ sugar, low alcohol), these products can have appeal for the spring/summer 2023 season or for a specific occasion. These products will be purchased on a one-shot or seasonal basis and will be merchandised in store section.
Preferred size format is 750ml.
Please note, in accordance with LCBO policy, we will continue to purchase products shipping from source locations.  It is the agent's responsibility to ensure all products submitted adhere to this policy.</t>
  </si>
  <si>
    <t>Premium Premixed Cocktails</t>
  </si>
  <si>
    <t>$14.95-$39.95</t>
  </si>
  <si>
    <t>Continuing to capture the growing trend towards premium premixed cocktails, these products will appeal to consumers looking for enhanced solutions, including automated one-time use formats.  Seeking 375ml, 750ml formats with minimum 20% to no more than 40% abv. Products can have appeal year round or targeted for a specific occasion. Looking for products to fill areas of white space in the current premixed portfolio with cocktail solutions which are currently on trend. These products will be purchased on a one-shot or seasonal basis and will be merchandised in store section.  
Please note, in accordance with LCBO policy, we will continue to purchase products shipping from source locations.  It is the agent's responsibility to ensure all products submitted adhere to this policy.</t>
  </si>
  <si>
    <t>$29.75+</t>
  </si>
  <si>
    <t>Coolers - Small Ontario Producers</t>
  </si>
  <si>
    <t>Ready to Drink</t>
  </si>
  <si>
    <t>Single Can Format Preferred
Pricing Various</t>
  </si>
  <si>
    <t>The Small Ontario Ready-to-Drink (RTD) Product Call is a seasonal program that provides an opportunity for small RTD suppliers to offer products for sale at the LCBO for a limited period of time.  It is intended to augment the LCBO’s larger and more competitive regularly listed RTD assortment with market-relevant, locally produced options from smaller producers.
Products that target a diversified customer base and appeal to consumers' changing taste profiles (i.e. less sweet, low calorie/sugar, low alc, natural ingredients) are of special interest. Brands that target current refreshment trends are preferred.
Eligibility:  This program is open to small, licensed manufacturers of spirit-based RTD in Ontario that meet the following criteria:
∙        The product must be spirit-based.  100% malt-based or Wine based products will not be considered; however, products that combine a malt + spirit base are acceptable and will be considered under the spirit-based markup structure.
∙        Products must be made from start to finish in Ontario, preferable at the supplier’s own manufacturing site, by an Ontario-based company using a spirit which as also been distilled in Ontario.
∙        The program runs from the beginning of April until the end of September and inventory replenishment will be based on customer demand.
∙        Only one product per supplier will be considered for seasonal listing.  Products accepted for the program cannot be listed in or considered for the LCBO’s regular RTD assortment in the same year.  Products from the Small Ontario RTD program may be submitted for the regular program the following year at the choice of the supplier.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</si>
  <si>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Spring turn duration: P2 through P4. Summer turn duration: P5 through P7. 750ml or 700ml equivalents are encouraged.
Distillery features may be considered, meaning 3-5 products from one distillery will be featured. To be considered for a distillery feature, a written proposal must be submitted to the category prior to the pre-submission deadline.   Please note, in accordance with LCBO policy, we will only be purchasing products shipping from source locations.  It is the agent's responsibility to ensure all products submitted adhere to this policy.
</t>
  </si>
  <si>
    <t>Premixed Cocktails</t>
  </si>
  <si>
    <t>New and traditional cocktails in ready-to-serve, entertaining-sized formats (specifically, 750mL or larger). 
Range of spirit bases will be considered. Leading brand name spirits / mixes are preferred.   Preference may also be given to products/flavours which provide incrementality and breadth to our assortment.
Liquids should deliver the appropriate alc/vol for the cocktail. 
Preference for environmentally friendly packaging, LCBO exclusives, locally produced and those items with year-round appeal.   
Production lead-times may be a consideration when evaluating new product submissions.  Excessive lead times may not be conducive to the velocity and seasonality of the category.
Please note, in accordance with LCBO policy, we will continue to purchase products shipping from source locations.  It is the agent's responsibility to ensure all products submitted adhere to this policy.</t>
  </si>
  <si>
    <t>July 20 &amp; 21, 2023</t>
  </si>
  <si>
    <t>Single-serve or multi-packs. Products that target a diversified customer base and appeal to consumers' changing taste profiles (i.e. less sweet, low calorie/sugar, low alc, natural ingredients and cocktails) are of special interest. Brands that target current refreshment trends are preferred.
Preference will be given to brands that are spirit-based, exclusive to the LCBO and produced domestically.  100% malt or wine-based products will not be considered; however, products that combine a malt + spirit base are acceptable and will be considered under the spirit-based markup structure.  Preference may also be given to products/flavours which provide incrementality and breadth to our assortment.
Party Packs are also of interest and should be submitted under this Call for consideration as well as seasonal listings.
Production lead-times may be a consideration when evaluating new product submissions.  Excessive lead times may not be conducive to the velocity and seasonality of the category.
Preference will also be given to products with premium and/or environmentally friendly packaging.  Shooter formats will be considered.  All submissions must adhere to the AGCO guidelines (ie. container must stand unassisted); and all samples must be in-line with LCBO’s commitment to social responsibility.  Submissions with inappropriate imagery, naming conventions and/or sexual content will not be considered. Products with caffeine levels &gt;30mg/serve, and open-ended carriers will not be considered. 
Please note, in accordance with LCBO policy, we will continue to purchase products shipping from source locations.  It is the agent's responsibility to ensure all products submitted adhere to this policy.</t>
  </si>
  <si>
    <t>255/3612</t>
  </si>
  <si>
    <t>We are looking for wines that will capitalize on today's exciting trends: Wine-based spritzers and premixed cocktails, aluminum cans and other packaging innovations, lighter choices, sparkling and wines that speak to popular cultural moments and/or are seasonally relevant. Brands that target current refreshment trends are preferred. These will be one-time buys to allow us to explore and test new items. This seasonal program will run approximately from P1-P7.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</si>
  <si>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255/3613</t>
  </si>
  <si>
    <t>255/3614</t>
  </si>
  <si>
    <t>Ontario Wines Direct Delivery (on shelf October 2023)</t>
  </si>
  <si>
    <t>255/3615</t>
  </si>
  <si>
    <t>255/3616</t>
  </si>
  <si>
    <t>Import Seasonal Craft Beer - Summer 2022</t>
  </si>
  <si>
    <t>Import and Out-of-Province beers, not from Ontario
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P3 through P6.
All tasting/lab and marketing samples must arrive labeled with the NISS or LCBO. 
All lab samples go to the attention of Holly Garner.</t>
  </si>
  <si>
    <t xml:space="preserve"> Tequila &amp; Tequila Shop 2024</t>
  </si>
  <si>
    <t xml:space="preserve">
$49.95 - +$149.95</t>
  </si>
  <si>
    <t xml:space="preserve">
Tequila (100% agave &amp; mezcal): For seasonal and one-shot listing. Established, successful brands in foreign markets or other Canadian provinces. Standout packaging. Strong marketing budget. Commitment to gaining licensee support.  Submissions may also be considered as e-comm exclusives.
Tequila Shop: These Tequilas will appeal to the Tequila connoisseur and will offer variety, quality and continue to premiumize the current assortment.  Limited availability products or special edition bottles can be submitted. These may be small buys and may also have a limited store distribution + e-comm presence.  Looking for innovation that offers package appeal combined with marketing strategy/support. Priority will be given to products priced in the Deluxe price band. These products will released in Spring 2024 (P1). 
Please note, in accordance with LCBO policy, we will continue to purchase products shipping from source locations.  It is the agent's responsibility to ensure all products submitted adhere to this policy. 
 </t>
  </si>
  <si>
    <t>255/3617</t>
  </si>
  <si>
    <t>$8.95 - $29.95/750ml equivalent</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</si>
  <si>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promotional programming opportunities may exist for high volume purchases. Please note, in accordance with LCBO policy, we will continue to purchase products shipping from source locations. It is the agent's responsibility to ensure all products submitted adhere to this policy.</t>
  </si>
  <si>
    <t>&gt;$10/ 750 ml equivalent</t>
  </si>
  <si>
    <t>Ontario Seasonal Craft Beer – Spring 2024</t>
  </si>
  <si>
    <t>Ontario Craft Beer Spring Seasonal Program - Submissions from Existing LCBO Suppliers. Seeking products that are appropriate for the Spring season that will appeal to the craft beer consumer. Items such as IPA's, DIPA's, Imperial IPAs, Sours, Innovative Beers, etc., will be considered.  
Sales success from a brewery retail store or on-premise (if applicable) will be considered, along with the sales performance of the supplier's current LCBO portfolio. This seasonal listing is active in retail from P13 through to P2 (2024).
All tasting/lab and marketing samples must arrive labeled with the NISS or LCBO item, all lab samples should be directed to the attention of Karen Carter.</t>
  </si>
  <si>
    <t>$29.75-$49.95</t>
  </si>
  <si>
    <t>This Call focuses on ‘premium/deluxe’ Canadian-made spirits distilled outside of Ontario, specifically 375ml, 750ml formats between $29.75-$49.95. These products should have exciting packaging, align with current trends and have appeal year-round as either a one-shot or on a seasonal basis. E-Commerce exclusive opportunities are also of interest; one-time purchases to support our online channel will be considered.
See the Doing Business With LCBO trade website for more details.</t>
  </si>
  <si>
    <t>New LCBO VQA wines. Red, White, Rose, and Sparkling will be considered. Strong brand proposition, compelling packaging and a well-considered marketing support/plan will be heavily influential. Wines must represent exceptional price/value relative to competitive set.  Please note, in accordance with LCBO policy, we will continue to purchase products shipping from source locations. It is the agent's responsibility to ensure all products submitted adhere to this policy.</t>
  </si>
  <si>
    <t>Domestic, imported and craft cider and perry will be considered in both traditional and flavoured styles.  Single-serve tall cans are preferred by our cider customers. However, other formats will be considered. Value offered should be competitive with the current assortment.  In accordance with LCBO policy, we will continue to purchase products shipping from source locations.  It is the agent's responsibility to ensure all products submitted adhere to this policy.</t>
  </si>
  <si>
    <t>$35.80+</t>
  </si>
  <si>
    <r>
      <rPr>
        <b/>
        <sz val="11"/>
        <color rgb="FF000000"/>
        <rFont val="Calibri"/>
        <family val="2"/>
      </rPr>
      <t>Fall/Winter Rum Shop:</t>
    </r>
    <r>
      <rPr>
        <sz val="11"/>
        <color rgb="FF000000"/>
        <rFont val="Calibri"/>
        <family val="2"/>
      </rPr>
      <t xml:space="preserve"> Seeking unique and/or renowned products that will suprise and delight Rum enthusiasts and also recruit new consumers to the category. Focusing on quality, authenticity, and craftsmanship; as well as representation of key rum-producing countries. Considering aged expressions &amp; cask/barrel-aged expressions that offer greater complexity for our premium Spirits shoppers. Strong accolades are a plus and success in other markets is a benefit. Rum Shop products can be seasonal or one shot and can have a more limited distribution but includes e-comm.  Ideal call to submit previous Vintages submissions, or products with special/ limited editions. Priority will be given to Rums priced in the new super premium price band as well as Deluxe and that are seasonally relevant. These products will release in Fall 2024 (P7).
Preferred size is 750ml.
Please note accordance with LCBO policy, we will continue to purchase products shipping from source locations.  It is the agent's responsibility to ensure all products submitted adhere to this policy.
                                                                                                    </t>
    </r>
  </si>
  <si>
    <t>Product must be Canadian in origin and manufactured in Canada. A successful track record, excellent price quality, competitively priced to the existing product category, award winning and a solid marketing plan are just a few of the key considerations. Single-serve tall cans are preferred. Maximum of 3 submission per agent. Any successfully listed products will be targeted for release in spring/summer 2024.</t>
  </si>
  <si>
    <t>French White</t>
  </si>
  <si>
    <t>$10.95 -$24.95+/750mL equivalent</t>
  </si>
  <si>
    <t>Though we are not looking  for specific categories or price bands,  we are interested in innovation and/or outstanding quality for money within the French category and wines that both over deliver and have significant promotional budget to support a launch.  Wines from established appellations with great prices and updated packaging are also of interest. We will consider submissions from Burgundy over the stated price band, but submissions must have allocations that will allow the product to achieve target and to meet continous demand. Please note, in accordance with LCBO policy, we will continue to purchase products shipping from source locations.  It is the agent's responsibility to ensure all products submitted adhere to this policy.</t>
  </si>
  <si>
    <t>Import Seasonal Craft Beer - Autumn 2022</t>
  </si>
  <si>
    <t>Import and Out-of-Province beers, not from Ontario
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P7 through P9.
All tasting/lab and marketing samples must arrive labeled with the NISS or LCBO #. All lab samples go to the attention of Holly Garner.</t>
  </si>
  <si>
    <t>29.75+</t>
  </si>
  <si>
    <t>$38.95+</t>
  </si>
  <si>
    <r>
      <rPr>
        <b/>
        <sz val="11"/>
        <color rgb="FF000000"/>
        <rFont val="Calibri"/>
        <family val="2"/>
      </rPr>
      <t xml:space="preserve">Spring/Summer Gin Shop: </t>
    </r>
    <r>
      <rPr>
        <sz val="11"/>
        <color rgb="FF000000"/>
        <rFont val="Calibri"/>
        <family val="2"/>
      </rPr>
      <t>These gins will appeal to the gin connoisseur and will offer strong points of difference to the current assortment, such as niche assortment products, limited availability products or special edition bottles. Preference will be given to unique product offerings that target new consumers and focus on quality, authenticity, craftsmanship and speak to current trends (i.e. flavour trends). Looking for representation from various Gin producing countries around the world that offer package appeal combined with marketing strategy/support. Priority will be given to products priced in the Super premium price band with a focus on Deluxe priced products and that are seasonally relevant. Preferred size format is 750ml. Products will be released as seasonal or one shot and can have a more limited distribution but includes e-comm. These products will release in Fall 2024 (P7).     
Please note, in accordance with LCBO policy, we will continue to purchase products shipping from source locations.  It is the agent's responsibility to ensure all products submitted adhere to this policy.</t>
    </r>
  </si>
  <si>
    <t>Ontario Wines Direct Delivery (on Shelf March 2024)</t>
  </si>
  <si>
    <t>Submissions from LCBO existing suppliers for an Ontario craft beer year-round listing.
Sales success from a brewery retail store or on-premise (if applicable) will be considered, along with the sales performance of the suppliers current LCBO portfolio.
All tasting/lab and marketing samples must arrive labeled with the NISS or LCBO #.  All the lab samples should br directed to the attention of Karen Carter.</t>
  </si>
  <si>
    <t>$10.95 - $17.95/750mL equivalent</t>
  </si>
  <si>
    <t>California Refreshing Whites</t>
  </si>
  <si>
    <t>$12.95-$19.95</t>
  </si>
  <si>
    <t>Our focus is on bright and refreshing, single-varietal, non-oaked, dry wines, in a 750mL size format from California. We are only interested in brands with dynamic packaging, a compelling brand story and strong marketing support. Please note, in accordance with LCBO policy, we will continue to purchase products shipping from source locations.  It is the agent's responsibility to ensure all products submitted adhere to this policy.</t>
  </si>
  <si>
    <t>Ontario Seasonal Craft Beer – Summer 2024</t>
  </si>
  <si>
    <t>Ontario Craft Beer Summer Seasonal Program - Submissions from Existing LCBO Suppliers. Seeking products that are appropriate for the Summer season that will appeal to the craft beer consumer. Items such as Light Lagers, Pilsners,Session IPA's, Hazy IPA's, Sours, Innovative Beers, Wheat, Fruited, etc., will be considered.  
Sales success from a brewery retail store or on-premise (if applicable) will be considered, along with the sales performance of the supplier's current LCBO portfolio. This seasonal listing is active in retail from P3 through to P6 (2024).
All tasting/lab and marketing samples must arrive labeled with the NISS or LCBO item, all lab samples should be directed to the attention of Karen Carter.</t>
  </si>
  <si>
    <t>Submissions for year-round listings from Ontario Craft Suppliers new to the LCBO. Items should have year-round appeal and be positioned as the suppliers flagship brand.
Pricing worksheetsare available on the lCBO Trade Website - "Doing Business With LCBO website". The minimum sales target for this product is an average of 20 litres per store per four-week period.
All tasting/lab and marketing samples must arrive labeled with the NISS or LCBO #. All lab samples should be directed to the attention of Karen Carter.</t>
  </si>
  <si>
    <t>Import Seasonal Craft Beer - Winter 2022</t>
  </si>
  <si>
    <t>Import and Out-of-Province beers, not from Ontario
Products appropriate for the winter season that will appeal to a craft beer enthusiast (imperial stouts, quads, IIPA's,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P10 through P12.
All tasting/lab and marketing samples must arrive labeled with the NISS or LCBO #. All lab samples go to the attention of Holly Garner.</t>
  </si>
  <si>
    <t>New and unique gifts, interesting and exciting mixed packs, gifts packs, stocking stuffers, advent calendars, limited-availability/edition/prestige bottles are of interest. A deadline and requirements update letter will be issued toward the end of December 2023.  Please note, in accordance with LCBO policy, we will continue to purchase products shipping from source locations.  It is the agent's responsibility to ensure all products submitted adhere to this policy.</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</si>
  <si>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toward the end of December 2023.  Please note, in accordance with LCBO policy, we will continue to purchase products shipping from source locations.  It is the agent's responsibility to ensure all products submitted adhere to this policy.</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</si>
  <si>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toward the end of December 2023.</t>
  </si>
  <si>
    <t>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
In accordance with LCBO policy, we will continue to purchase products shipping from source locations.  It is the agent's responsibility to ensure all products submitted adhere to this policy.
Samples go to Holly Garner with NISS sheet attached to each one.</t>
  </si>
  <si>
    <t>Georgian Wines Red and White</t>
  </si>
  <si>
    <t>Georgia</t>
  </si>
  <si>
    <t>$11.95 to $19.95 / 750 ml equivalent</t>
  </si>
  <si>
    <t>We will be looking to grow the Georgian Wines category by implenting a limited distribution test through the Graduated Listing Program. We will be listing several new products with a limited distribution for a set period of time (9 to 12 months). Products we be given a short term quota based on the limited distribution to keep the listing by the end of the pre set period of time. Products that make this quota will then be given a broader distribution and the normal annual quota for the set will be applied to the products. We are open to test several styles of wines including traditional and modern packing and flavour profile to gain greater insights into the market preferences for this category.</t>
  </si>
  <si>
    <t xml:space="preserve">Looking for brand extensions (size, format, varietal, style, tier) to current, high-performing, growing brands.  All size formats will be considered including 750ml, 1.5L, and 3L bag-in-box. Various colours/styles will be considered. Please note, in accordance with LCBO policy, we will continue to purchase products shipping from source locations.  It is the agent's responsibility to ensure all products submitted adhere to this policy.
</t>
  </si>
  <si>
    <t>Non-Alcoholic Spirits</t>
  </si>
  <si>
    <t>We are looking for new wines, first to market, that will be exclusive to the LCBO and that will capitalize on today's exciting trends e.g. "Lighter choices", format innovation, wines that speak to popular cultural moments. These will be one-time buys to allow us to explore and test new items. This seasonal program will run approximately from P11-P2. All size formats will be considered including 750ml, 1.5L, and 3L bag-in-box.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</si>
  <si>
    <t xml:space="preserve">Focus on Brand Innovation and line extentions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All size formats will be considered including 750ml, 1.5L, and 3L Bag-in-Box. Please obtain feedback from the approriate Product Manager on the concepts you intend to submit.  This can be done by submitting a one page brand summary no later than one week prior to the submission deadline.  Please note, in accordance with LCBO policy, we will continue to purchase products shipping from source locations.  It is the agent's responsibility to ensure all products submitted adhere to this policy. </t>
  </si>
  <si>
    <t>Though we are not looking for specific categories or price bands, we are interested in innovation and/or outstanding quality for money within the French category and wines that both over deliver and have significant promotional budget to support a launch.  Wines from established appellations with great prices and updated packaging are also of interest. All size formats will be considered including 750ml, 1.5L, and 3L bag-in-box. Please note, in accordance with LCBO policy, we will continue to purchase products shipping from source locations.  It is the agent's responsibility to ensure all products submitted adhere to this policy.</t>
  </si>
  <si>
    <t>Focus is on value priced reds from regions outside of Rioja, and Rioja priced between $15 the $20.  All size formats will be considered including 750ml, 1.5L, and 3L bag-in-box.</t>
  </si>
  <si>
    <t>We are looking for wines that will capitalize on today's exciting trends: Wine-based spritzers and premixed cocktails, aluminum cans and other packaging innovations, lighter choices, sparkling and wines that speak to popular cultural moments and/or are seasonally relevant. Brands that target current refreshment trends are preferred. These will be one-time buys to allow us to explore and test new items. This seasonal program will run approximately from P1-P7. A marketing fee of 5% of the total PO cost will be applied, up to a max. of $7,000 and a min. of $2,000.  All size formats will be considered including 750ml, 1.5L, and 3L bag-in-box. Please note, in accordance with LCBO policy, we will continue to purchase products shipping from source locations.  It is the agent's responsibility to ensure all products submitted adhere to this policy.</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</si>
  <si>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promotional programming opportunities may exist for high volume purchases. All size formats will be considered including 750ml, 1.5L, and 3L bag-in-box. Please note, in accordance with LCBO policy, we will continue to purchase products shipping from source locations. It is the agent's responsibility to ensure all products submitted adhere to this policy.</t>
  </si>
  <si>
    <t>$9.95/ 750 ml equivalent</t>
  </si>
  <si>
    <t>Focus is on value priced reds and whites below $13.95, from traditional regions and varietals but with updated modern packaging. All size formats will be considered including 750ml, 1.5L, and 3L bag-in-box. Please note, in accordance with LCBO policy, we will continue to purchase products shipping from source locations. It is the agent's responsibility to ensure all products submitted adhere to this policy.</t>
  </si>
  <si>
    <t>Ontario Seasonal Craft Beer – Spring 2022</t>
  </si>
  <si>
    <t>New LCBO VQA wines. All red, white rose ,blends and Sparkling will be considered. Strong brand proposition, compelling packaging and a well-considered marketing support/plan will be heavily influential. Wines must represent exceptional price/value relative to competitive set. All size formats will be considered including 750ml, 1.5L, and 3L Bag-in-Box. Please note, in accordance with LCBO policy, we will continue to purchase products shipping from source locations. It is the agent's responsibility to ensure all products submitted adhere to this policy.</t>
  </si>
  <si>
    <t xml:space="preserve">Focus on new brand innovation and line extentions of current high performing brands.   In both cases please submit popular/well known varietals. 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  All size formats will be considered including 750ml, 1.5L, and 3L Bag-in-Box.  Please note, in accordance with LCBO policy, we will continue to purchase products shipping from source locations.  It is the agent's responsibility to ensure all products submitted adhere to this policy. </t>
  </si>
  <si>
    <t>$9.95 -$24.95+/750mL equivalent</t>
  </si>
  <si>
    <t>Though we are not looking  for specific categories or price bands,  we are interested in innovation and/or outstanding quality for money within the French category and wines that both over deliver and have significant promotional budget to support a launch.  Wines from established appellations with great prices and updated packaging are also of interest. We will consider submissions from Burgundy over the stated price band, but submission must have allocations that will allow the product to make target. All size formats will be considered including 750ml, 1.5L, and 3L bag-in-box. Please note, in accordance with LCBO policy, we will continue to purchase products shipping from source locations.  It is the agent's responsibility to ensure all products submitted adhere to this policy.</t>
  </si>
  <si>
    <t>$9.95 - $17.95/750mL equivalent</t>
  </si>
  <si>
    <t>Agents to pick a maximum of two brand concepts to submit for consideration, with up to two wines per brand (a max. of four submissions per agent). Preference for brands with dynamic packaging, compelling brand stories and strong marketing support.  Preferred size is 750ml format. Please obtain feedback from the approriate Product Manager on the concepts you intend to submit.  This can be done by submitting a one-page brand summary no later than one week prior to the submission deadline.  Please note, in accordance with LCBO policy, we will continue to purchase products shipping from source locations.  It is the agent's responsibility to ensure all products submitted adhere to this policy.</t>
  </si>
  <si>
    <t>Ontario Seasonal Craft Beer – Summer 2022</t>
  </si>
  <si>
    <t>750mL and 1.5L size formats of all red and white varietals and blends will be considered.  Considering new brand innovation and line extensions of current popular brands. Submissions should have strong brand proposition, compelling packaging and a well-considered marketing support/plan will be heavily influential.</t>
  </si>
  <si>
    <t>Red &amp; White</t>
  </si>
  <si>
    <t>TBD</t>
  </si>
  <si>
    <t>TBD - as the business is changing rapidly, we will update this call closer to the due date including formats, styles and price ranges we are looking for.</t>
  </si>
  <si>
    <t>2022/23 Merchandising Needs Grid</t>
  </si>
  <si>
    <t>Ontario Wines Direct Delivery (on shelf July 2022)</t>
  </si>
  <si>
    <t>USA Extensions</t>
  </si>
  <si>
    <t>Extensions (size, format, varietal, style, tier) to current, high-performing brands.  Please note, in accordance with LCBO policy, we will continue to purchase products shipping from source locations.  It is the agent's responsibility to ensure all products submitted adhere to this policy.</t>
  </si>
  <si>
    <t>de-alcoholized wines</t>
  </si>
  <si>
    <t>$9.95-$19.95</t>
  </si>
  <si>
    <t>de-alcoholized wines
Must be &lt;/=0.5% ABV, de-alcoholized.  Standard markup fees will not apply for non-alcoholic products so please submit your best possible case cost for consideration, there are no  bottle deposit fees associated with non-alcoholic products.
We are seeking products with a proven track record in other markets, or extensions of successful existing brands.  Please note, in accordance with LCBO policy, we will continue to purchase products shipping from source locations.  It is the agent's responsibility to ensure all products submitted adhere to this policy.</t>
  </si>
  <si>
    <t>New Zealand Sauvignon Blanc</t>
  </si>
  <si>
    <t>13.95 - 18.95</t>
  </si>
  <si>
    <t>Sauvignon Blanc from all regions will be considered.   Strong packaging and marketing plan required.  Please note, in accordance with LCBO policy, we will continue to purchase products shipping from source locations.  It is the agent's responsibility to ensure all products submitted adhere to this policy.</t>
  </si>
  <si>
    <r>
      <t xml:space="preserve">We are looking for new wines, first to market, that will be exclusive to the LCBO and that will capitalize on today's exciting trends i.e. cans and other packaging innovations; lower alcohol; sparkling; wines that speak to popular cultural moments and seasonally relevant tactical occasions. These will be one-time buys to allow us to explore and test new items. </t>
    </r>
    <r>
      <rPr>
        <b/>
        <sz val="11"/>
        <color rgb="FFFF0000"/>
        <rFont val="Calibri"/>
        <family val="2"/>
        <scheme val="minor"/>
      </rPr>
      <t>This seasonal program will run approximately from P11-P2</t>
    </r>
    <r>
      <rPr>
        <sz val="11"/>
        <color theme="1"/>
        <rFont val="Calibri"/>
        <family val="2"/>
        <scheme val="minor"/>
      </rPr>
      <t>.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r>
  </si>
  <si>
    <t>$50-$500+</t>
  </si>
  <si>
    <t>Spanish White</t>
  </si>
  <si>
    <t>Floor to $15</t>
  </si>
  <si>
    <r>
      <t xml:space="preserve">We are interested in all wines with great/price quality ratio. From Rioja we would be considering more traditional wines but are interested in seeing innovation from the rest of Spain. Significant promotional budget to support a launch is </t>
    </r>
    <r>
      <rPr>
        <strike/>
        <sz val="11"/>
        <rFont val="Calibri"/>
        <family val="2"/>
        <scheme val="minor"/>
      </rPr>
      <t>e</t>
    </r>
    <r>
      <rPr>
        <sz val="11"/>
        <rFont val="Calibri"/>
        <family val="2"/>
        <scheme val="minor"/>
      </rPr>
      <t>ssential.  
Please note, in accordance with LCBO policy, we will continue to purchase products shipping from source locations.  It is the agent's responsibility to ensure all products submitted adhere to this policy.</t>
    </r>
  </si>
  <si>
    <t>Seeking spirits locally distilled in Ontario by small producers.  This program is open to small, licensed manufacturers of spirits and contract distillers in Ontario that meet 
the criteria outlined under program eligibility on DBWL website.  Products accepted for the program are authorized for Direct-to-Store Delivery and performance will be assessed based on a $2000/store/year minimum. Suppliers are encouraged to select stores in their own backyard, with the option to ladder up should sales support the increase. See the Doing Business With LCBO trade website for more details.                                                                                                                                                                                 E-Commerce exclusive opportunities are also of interest; one-time purchases to support our online channel will be considered.  We are also requesting online exclusive products intended for a local seasonal program (Fall) to create excitement through our E-Commerce channel.  We ask that all product submissions are finished liquid and packaging.</t>
  </si>
  <si>
    <t>$29.95+</t>
  </si>
  <si>
    <t>Preference will be given to unique product offerings that target new consumers and focus on quality, authenticity, and craftsmanship . 
Rum shop: looking for Unique and/or renowned rums that broaden the representation of key rum-producing countries. Spiced/flavoured rums focus on offering differentiation to the current assortment or are line extensions of current successful brands. Strong packaging and marketing support required.  Strong accolades a plus with a focus on products that will appeal to the rum enthusiast and offer strong points of difference to the current assortment. These may be small buys with a more limited distribution but will have e-comm presence.  Success in other markets is a benefit.  Ideal call to submit previous Vintages submissions, or products with special/ limited editions. Priority will be given to Rums priced in the new super premium price band as well as Deluxe.  These products will release in Spring 2023 (P1).
We currently aren't looking for any Cachaca or High Proof Spirits at this time.
Preferred size is 750ml or 700ml.
Please note, in accordance with LCBO policy, we will continue to purchase products shipping from source locations.  It is the agent's responsibility to ensure all products submitted adhere to this policy.</t>
  </si>
  <si>
    <t>Move up a couple weeks</t>
  </si>
  <si>
    <t>$11.95 -$19.95</t>
  </si>
  <si>
    <t>Though we are not looking for specific categories or price bands, we are interested in innovation and/or outstanding quality for money within the French category and wines that both over deliver and have significant promotional budget to support a launch.  Please note, in accordance with LCBO policy, we will continue to purchase products shipping from source locations.  It is the agent's responsibility to ensure all products submitted adhere to this policy.</t>
  </si>
  <si>
    <t>$30.50+</t>
  </si>
  <si>
    <t>Preference will be given to unique product offerings that target new consumers and focus on quality, authenticity, craftsmanship and speak to current trends - specifically flavoured Gins.
Gin Shop: These gins will appeal to the gin connoisseur and will offer strong points of difference to the current assortment, such as niche assortment products, limited availability products or special edition bottles. These may be small buys and may also have a limited store distribution + e-comm presence.  Looking for representation from variouse Gin producing countries around the world that offer package appeal combined with marketing strategy/support. Priority will be given to products priced in the Super premium price band with a focus on Deluxe priced products. These products will release in Spring 2023 (P1).     
We will also review zero alcohol, low alcohol or better for you options (low sugar).
Please note, in accordance with LCBO policy, we will continue to purchase products shipping from source locations.  It is the agent's responsibility to ensure all products submitted adhere to this policy.</t>
  </si>
  <si>
    <t>Move up to DDP call Date</t>
  </si>
  <si>
    <t>Continuing to capture the growing trend towards premium premixed cocktails, these products will appeal to consumers looking for enhanced solutions, including automated one-time use formats.  Seeking 375ml, 750ml formats between $14.95-$39.95 and between 20% and no more than 40% abv , these products can have appeal year round or targeted for a specific occasion.  Also, These products will be purchased on a one-shot or seasonal basis and will be merchandised in store section.  
Please note, in accordance with LCBO policy, we will continue to purchase products shipping from source locations.  It is the agent's responsibility to ensure all products submitted adhere to this policy.</t>
  </si>
  <si>
    <t>Move to July</t>
  </si>
  <si>
    <t>Non-Alcoholic Beer, Cider, &amp; Ready-to-to-Drink.
Domestic or imported products will be considered, craft and national brands.  Must be &lt;0.5% ABV.  The standard markup will not apply for non-alcoholic products so please submit your best possible case cost for consideration, there are no cost of service fees or bottle deposit fees associated with non-alcoholic products.
Single serve and multi-packs will be considered.  We are seeking products with a proven track record in other markets, or extensions of successful existing brands.</t>
  </si>
  <si>
    <t>Ontario WInes</t>
  </si>
  <si>
    <t>Ontario Wines Direct Delivery (on shelf October 2022)</t>
  </si>
  <si>
    <t>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$31.30-37.00 to support the trade-up strategy.
Seasonal/one-shot Premium, Super-Premium and Deluxe vodka products that offer strong points of difference to the current assortment (i.e., craft/artisanal, unique distillation methods or marketing approaches, low cal). Success in other markets is a benefit. We will also review zero alcohol, low alcohol or better for you options (low sugar).
Please note, in accordance with LCBO policy, we will continue to purchase products shipping from source locations.  It is the agent's responsibility to ensure all products submitted adhere to this policy.</t>
  </si>
  <si>
    <t>Keep</t>
  </si>
  <si>
    <t xml:space="preserve">Italy White </t>
  </si>
  <si>
    <t>Single Varietal wines excluding Pinot Grigio, Moscato, and Soave. Looking for proven peformers from other markets (U.S., Quebec, U.K. etc.)  or channels (Destination Collection/Vintages) that could be the next big thing in Italian white wines. Successful brand extensions also welcome.  Pecorino, Vermentino, Grillo, Lugana, Arneis and other indigenous varieties are all of interest.  These wines will be one-time seasonal purchases to test the market. We will run this program from P1-P9 2023.  Please note, in accordance with LCBO policy, we will continue purchasing products from source locations. It is the agent's responsibility to ensure all products submitted adhere to this policy.</t>
  </si>
  <si>
    <r>
      <t>We are looking for new wines, first to market, that will be exclusive to the LCBO and that will capitalize on today's exciting trends i.e. cans and other packaging innovations; lower alcohol; sparkling; wines that speak to popular cultural moments and seasonally relevant tactical occasions. These will be one-time buys to allow us to explore and test new items.</t>
    </r>
    <r>
      <rPr>
        <b/>
        <sz val="11"/>
        <color rgb="FFFF0000"/>
        <rFont val="Calibri"/>
        <family val="2"/>
        <scheme val="minor"/>
      </rPr>
      <t xml:space="preserve"> This seasonal program will run approximately from P1-P7</t>
    </r>
    <r>
      <rPr>
        <sz val="11"/>
        <color theme="1"/>
        <rFont val="Calibri"/>
        <family val="2"/>
        <scheme val="minor"/>
      </rPr>
      <t>. A marketing fee of 5% of the total PO cost will be applied, up to a max. of $7,000 and a min. of $2,000.  Please note, in accordance with LCBO policy, we will continue to purchase products shipping from source locations.  It is the agent's responsibility to ensure all products submitted adhere to this policy.</t>
    </r>
  </si>
  <si>
    <t>Spring/Summer Gifting - Wines</t>
  </si>
  <si>
    <t>Seeking Online Only Exclusive Spring/Summer gift packs targeting key gift giving occasions.  New and unique gifts, interesting and exciting mixed packs, limited-availability/edition/prestige bottles are of interest. Select gifts may be considered for in-store distribution in addition to online. 
Please note that an uploaded clear high resolution image(s) of the gifting item is required at the pre-submission stage. Failure to upload an image will result in the submission being declined. Please note, in accordance with LCBO policy, we will continue to purchase products shipping from source locations.  It is the agent's responsibility to ensure all products submitted adhere to this policy.</t>
  </si>
  <si>
    <t xml:space="preserve">
$44.25 - +$99.95</t>
  </si>
  <si>
    <t xml:space="preserve">New LCBO VQA wines. All red, white rose and blends will be considered. Strong brand proposition, compelling packaging and a well-considered marketing support/plan will be heavily influential. Wines must represent exceptional price/value relative to competitive set. </t>
  </si>
  <si>
    <t>Capitalizing on new trends in flavoured vodka (ie; Botanicals, natural flavours, no additives, low cal/ sugar, low/no alcohol), these products can have appeal for the spring/summer 2022 season or for a specific occasion.  These products will be purchased on a one-shot or seasonal basis and will be merchandised in store section.
All submissions must include a signature mixed drink and cocktail solution. Recipes should be uploaded along with the NISS submission.
Preferred size is 750ml or 700ml.
Please note, in accordance with LCBO policy, we will continue to purchase products shipping from source locations.  It is the agent's responsibility to ensure all products submitted adhere to this policy.</t>
  </si>
  <si>
    <t>Move to August</t>
  </si>
  <si>
    <t>$20.00-$39.95</t>
  </si>
  <si>
    <t>Seasonal Liqueurs: Preference will be given to brand/size extensions and new and innovative flavours. Preference will be given to products that fall in the $20.00-$39.95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Please note, in accordance with LCBO policy, we will continue to purchase products shipping from source locations.  It is the agent's responsibility to ensure all products submitted adhere to this policy.</t>
  </si>
  <si>
    <t>Gin Shop Fall 2023</t>
  </si>
  <si>
    <t>$37.95+</t>
  </si>
  <si>
    <t xml:space="preserve">
Gin Shop: These gins will appeal to the gin connoisseur and will offer strong points of difference to the current assortment, such as niche assortment products, limited availability products or special edition bottles. These may be small buys and may also have a limited store distribution + e-comm presence.  Looking for representation from variouse Gin producing countries around the world that offer package appeal combined with marketing strategy/support. Priority will be given to products priced in the Super premium price band with a focus on Deluxe priced products. These products will release in Fall 2023 (P7).  
We will also review zero alcohol, low alcohol or better for you options (low sugar).
Please note, in accordance with LCBO policy, we will continue to purchase products shipping from source locations.  It is the agent's responsibility to ensure all products submitted adhere to this policy.</t>
  </si>
  <si>
    <t>Move to End of Oct</t>
  </si>
  <si>
    <t>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promotional programming opportunities may exist for high volume purchases.  Please note, in accordance with LCBO policy, we will continue to purchase products shipping from source locations.  It is the agent's responsibility to ensure all products submitted adhere to this policy.</t>
  </si>
  <si>
    <t>Rum Shop Fall 2023</t>
  </si>
  <si>
    <t>$29.20+</t>
  </si>
  <si>
    <t xml:space="preserve">
Rum shop: looking for Unique and/or renowned rums that broaden the representation of key rum-producing countries. Spiced/flavoured rums focus on offering differentiation to the current assortment or are line extensions of current successful brands. Strong packaging and marketing support required.  Strong accolades a plus with a focus on products that will appeal to the rum enthusiast and offer strong points of difference to the current assortment. These may be small buys with a more limited distribution but will have e-comm presence.  Success in other markets is a benefit.  Ideal call to submit previous Vintages submissions, or products with special/ limited editions. Priority will be given to Rums priced in the new super premium price band, as well as Deluxe.  These products will release in Fall 2023 (P7).
We currently aren't looking for any Cachaca or High Proof Spirits at this time.
Preferred size is 750ml or 700ml.
Please note, in accordance with LCBO policy, we will continue to purchase products shipping from source locations.  It is the agent's responsibility to ensure all products submitted adhere to this policy.</t>
  </si>
  <si>
    <t>Move to end of Oct\Early December</t>
  </si>
  <si>
    <t>Though we are not looking  for specific categories or price bands,  we are interested in innovation and/or outstanding quality for money within the French category and wines that both over deliver and have significant promotional budget to support a launch.  Please note, in accordance with LCBO policy, we will continue to purchase products shipping from source locations.  It is the agent's responsibility to ensure all products submitted adhere to this policy.</t>
  </si>
  <si>
    <t>Italy Red</t>
  </si>
  <si>
    <t>$11.95-$41.95</t>
  </si>
  <si>
    <t>Proven performers from other markets (Quebec, U.S. etc.) or other LCBO channels (Vintages, Destination Collection etc. ) Brand extensions welcome.  Of interest: Montepulciano D'Abruzzo $12.95-$16.95, Primitivo $11.95-$15.95, Barolo $30-$42, Amarone $30-$42, Varietal Sangiovese $12.95-$17.95, Cabernet Sauvignon $12.95-$17.95. Please note that in accordance with LCBO policy,  we will continue to purchase products from source locations. It is the agent's responsibility to ensure all products submitted adhere to this policy.</t>
  </si>
  <si>
    <t>EW Sparkling Wine</t>
  </si>
  <si>
    <t xml:space="preserve">All EW countries </t>
  </si>
  <si>
    <t>$14.95 to $99.95</t>
  </si>
  <si>
    <t>Please note we will update the product Specs closer to the pre-sub deadline to react to developing trends. Focus is on key Sparkling Wine producing countries Spain, France and Italy and includes both white and rose sparkling wines. 
Please note, in accordance with LCBO policy, we will continue to purchase products shipping from source locations.  It is the agent's responsibility to ensure all products submitted adhere to this policy.</t>
  </si>
  <si>
    <t>Ontario Wines Direct Delivery (on Shelf March 2023)</t>
  </si>
  <si>
    <t>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  Please note, in accordance with LCBO policy, we will continue to purchase products shipping from source locations.  It is the agent's responsibility to ensure all products submitted adhere to this policy.</t>
  </si>
  <si>
    <t>New and unique gifts, interesting and exciting mixed packs, limited-availability/edition/prestige bottles are of interest. Please note that an uploaded clear high resolution image(s) of the gifting item is required at the pre-submission stage. Failure to upload an image will result in the submission being declined. A deadline and requirements update letter will be issued toward the end of December 2022.  Please note, in accordance with LCBO policy, we will continue to purchase products shipping from source locations.  It is the agent's responsibility to ensure all products submitted adhere to this policy.</t>
  </si>
  <si>
    <t>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toward the end of December 2022.</t>
  </si>
  <si>
    <t>New and unique gifts, interesting and exciting mixed packs, gifts packs, stocking stuffers, advent calendars, limited-availability/edition/prestige bottles are of interest. A deadline and requirements update letter will be issued toward the end of December 2022.  Please note, in accordance with LCBO policy, we will continue to purchase products shipping from source locations.  It is the agent's responsibility to ensure all products submitted adhere to this policy.</t>
  </si>
  <si>
    <t>(Seasonal Liqueurs) $20.00 -$39.95
                                   (Brandy, Cognac, Armagnac, Grappa) $29.75+</t>
  </si>
  <si>
    <t>Fiscal 2019-20 LCBO WINES Tenders</t>
  </si>
  <si>
    <t>Fiscal 2019-20 LCBO SPIRITS Tenders</t>
  </si>
  <si>
    <t>$39.95 - $500 +</t>
  </si>
  <si>
    <t>Premium whiskies from around the world. Products should be unique, award winning and highly regarded. Preference may be given to new brands or emerging regions new to the Ontario market. Submissions are considered for a quarterly release in the Whisky Shop program (135 stores), Enhanced Whisky Shop or e-commerce. Turn 2: Duration Feb. to May. 750mL or 700ml are encouraged. Distillery features may be considered, meaning 3-5 products from one distillery will be featured. To be considered for a distillery feature, a written proposal must be submitted to the Category team prior to the pre-submission deadline.</t>
  </si>
  <si>
    <t>$27.75+</t>
  </si>
  <si>
    <t>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t>
  </si>
  <si>
    <t>$39.95-$500 +</t>
  </si>
  <si>
    <t xml:space="preserve">Premium whiskies from around the world. Products should be unique, award winning and highly regarded. Preference may be given to new brands or emerging regions new to the Ontario market. Submissions are considered for a quarterly release in the Whisky Shop program (135 stores), Enhance Whisky Shop or e-commerce. The Spring turn duration is April to July. The summer turn duration is July to October. 750ml or 700ml equivalents are encouraged.
Distillery features may be considered, meaning 3-5 products from one distillery will be featured. To be considered for a distillery feature, a written proposal must be submitted to the category prior to the pre-submission deadline.
</t>
  </si>
  <si>
    <t>(Seasonal Liqueurs) $20.00 -$39.95
(Cocktail Essentials)
$20.00+
                                   (Tequila) $36.95 - +$99.95</t>
  </si>
  <si>
    <t xml:space="preserve">Seasonal Liqueurs: Preference will be given to brand/size extensions and new and innovative flavours. Preference will be given to products that fall in the $20.00-$29.95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t>
  </si>
  <si>
    <t>Premium whiskies from around the world. Products should be unique, award winning and highly regarded. Preference may be given to new brands or emerging regions new to the Ontario market. Submissions are considered for a quarterly or annual release in the Whisky Shop program (135 stores), Enhance Whisky Shop or e-commerce. The Fall turn duration is October to February. 
750mL or 700ml equivalents are encouraged. Distillery features may be considered, meaning 3-5 products from one distillery will be featured. To be considered for a distillery feature, a written proposal must be submitted to the category prior to the pre-submission deadline.</t>
  </si>
  <si>
    <t xml:space="preserve">Focus is on premium and deluxe products in the following sets: Cognac, Armagnac, Calvados, Grappa, Deluxe Brandy, and Liqueurs. These products will be purchased on a one-shot and seasonal basis, and will be merchandised in store section. Preference may be given to products that reflect the newest flavour and cocktail trends, are exciting brand extensions or fill a need missing from our existing portfolio.
</t>
  </si>
  <si>
    <t>Fiscal 2018-19 LCBO BEER, CIDER and RTD Tenders</t>
  </si>
  <si>
    <t>Multi-serve formats (750 mL or larger). Easy solutions for both new and traditional cocktails in ready-to-serve, entertaining-sized formats. Range of spirit bases will be considered. Leading brand name spirits/mixes are requested. Large-format offerings are of interest. Liquids should deliver the appropriate ABV for the cocktail. An evolution of the current assortment is essential. Preference will be given to products with premium and/or environmentally friendly packaging, and to those with year-round appeal. Preference will also be given to brands that are spirit-based, exclusive to the LCBO and produced domestically.
Licensee-only opportunities are of interest.</t>
  </si>
  <si>
    <r>
      <rPr>
        <b/>
        <u/>
        <sz val="11"/>
        <color rgb="FF000000"/>
        <rFont val="Calibri"/>
        <family val="2"/>
        <scheme val="minor"/>
      </rPr>
      <t xml:space="preserve">Non-Alcoholic/De-Alcoholic Spirits: </t>
    </r>
    <r>
      <rPr>
        <sz val="11"/>
        <color rgb="FF000000"/>
        <rFont val="Calibri"/>
        <family val="2"/>
        <scheme val="minor"/>
      </rPr>
      <t xml:space="preserve">Seeking non-alcoholic and dealcoholized spirits that cater to our customers looking for non-alcohol alternatives. We are looking for products that serve as alternatives to traditional spirits such as Vodka, Gin, Rum, Whisky, Tequila and Liqueurs, while delivering complexity, flavour, and versatility which aligns with evolving consumer preferences for no-alcohol options. Seeking a range of size formats up to 750 mL, suitable for either year-round appeal or tied to specific occasions or seasonal opportunities. A strong above the line marketing plan is important. Standard markup fees do not apply for non-alcoholic products. Please submit your best possible case cost as well as suggested retail price for consideration. There is no bottle deposit fee applied to non-alcoholic products.
These products will be purchased on a one-shot or seasonal basis.  
</t>
    </r>
    <r>
      <rPr>
        <b/>
        <u/>
        <sz val="11"/>
        <color rgb="FF000000"/>
        <rFont val="Calibri"/>
        <family val="2"/>
        <scheme val="minor"/>
      </rPr>
      <t xml:space="preserve">Non-Alcoholic Ready to Drink (RTD): </t>
    </r>
    <r>
      <rPr>
        <sz val="11"/>
        <color rgb="FF000000"/>
        <rFont val="Calibri"/>
        <family val="2"/>
        <scheme val="minor"/>
      </rPr>
      <t>We are seeking a range of premium, ready-to-drink (RTD) non-alcoholic mocktails that align with growing consumer demand for sophisticated, alcohol-free alternatives. This includes both cocktail inspired alcohol-free products, as well as dealcoholized RTDs.  These products should offer depth, refined flavor, and a well-rounded profile inspired by both classic cocktail traditions and modern seasonal trends. Offerings may include mocktail interpretations of classics such as the Margarita, Mojito, Old Fashioned, Martini, Daiquiri, and Whisky Sour, while also allowing room for unique seasonal or signature flavor profiles. Products should be shelf-stable and offered in a variety of formats suitable for both single-serve and sharing occasions.
We are particularly interested in beverages that demonstrate strong year-round appeal or can be positioned around key seasonal opportunities. These items will be purchased as a one-shot or seasonal basis.  Products with a proven track record in other markets, or extensions of successful existing brands are considered an asset, as is competitive case costing.  
Please note, in accordance with LCBO policy, we will continue to purchase products shipping from source locations. It is the agent's responsibility to ensure all products submitted adhere to this policy.</t>
    </r>
  </si>
  <si>
    <t>Small/Unique Size Format</t>
  </si>
  <si>
    <t>Small Size Formats:&lt;700ml from all Spirits categories
We will consider size/format extensions of popular, premium brands and new brands showcasing on-trend innovation
Unique formats could include: Unique Closures, Sustainable and Eco-Friendly Packaging, Limited Edition, Multi-pack, Pouches etc.  
Please note, in accordance with LCBO policy, we will continue to purchase products shipping from source locations.  It is the agent's responsibility to ensure all products submitted adhere to this policy.</t>
  </si>
  <si>
    <t>$9.95 - $29.95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</si>
</sst>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43"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u/>
      <sz val="10"/>
      <color theme="1"/>
      <name val="Calibri"/>
      <family val="2"/>
    </font>
    <font>
      <sz val="10"/>
      <color theme="1"/>
      <name val="Calibri"/>
      <family val="2"/>
    </font>
    <font>
      <b/>
      <sz val="10"/>
      <name val="Calibri"/>
      <family val="2"/>
      <scheme val="minor"/>
    </font>
    <font>
      <b/>
      <sz val="10"/>
      <color indexed="8"/>
      <name val="Calibri"/>
      <family val="2"/>
    </font>
    <font>
      <sz val="10"/>
      <color indexed="8"/>
      <name val="Calibri"/>
      <family val="2"/>
    </font>
    <font>
      <u/>
      <sz val="10"/>
      <color indexed="8"/>
      <name val="Calibri"/>
      <family val="2"/>
    </font>
    <font>
      <u/>
      <sz val="10"/>
      <color theme="1"/>
      <name val="Calibri"/>
      <family val="2"/>
      <scheme val="minor"/>
    </font>
    <font>
      <sz val="10"/>
      <name val="Calibri"/>
      <family val="2"/>
    </font>
    <font>
      <b/>
      <sz val="10"/>
      <name val="Calibri"/>
      <family val="2"/>
    </font>
    <font>
      <i/>
      <sz val="10"/>
      <color indexed="8"/>
      <name val="Calibri"/>
      <family val="2"/>
    </font>
    <font>
      <i/>
      <sz val="10"/>
      <color theme="1"/>
      <name val="Calibri"/>
      <family val="2"/>
      <scheme val="minor"/>
    </font>
    <font>
      <i/>
      <sz val="10"/>
      <name val="Calibri"/>
      <family val="2"/>
      <scheme val="minor"/>
    </font>
    <font>
      <b/>
      <sz val="10"/>
      <color theme="0"/>
      <name val="Calibri"/>
      <family val="2"/>
      <scheme val="minor"/>
    </font>
    <font>
      <b/>
      <sz val="16"/>
      <color theme="1"/>
      <name val="Calibri"/>
      <family val="2"/>
      <scheme val="minor"/>
    </font>
    <font>
      <b/>
      <sz val="14"/>
      <color theme="1"/>
      <name val="Calibri"/>
      <family val="2"/>
      <scheme val="minor"/>
    </font>
    <font>
      <b/>
      <sz val="9"/>
      <color indexed="81"/>
      <name val="Tahoma"/>
      <family val="2"/>
    </font>
    <font>
      <sz val="9"/>
      <color indexed="81"/>
      <name val="Tahoma"/>
      <family val="2"/>
    </font>
    <font>
      <b/>
      <i/>
      <sz val="11"/>
      <color theme="1"/>
      <name val="Calibri"/>
      <family val="2"/>
      <scheme val="minor"/>
    </font>
    <font>
      <sz val="10"/>
      <color rgb="FF000000"/>
      <name val="Calibri"/>
      <family val="2"/>
      <scheme val="minor"/>
    </font>
    <font>
      <b/>
      <i/>
      <sz val="14"/>
      <color theme="1"/>
      <name val="Calibri"/>
      <family val="2"/>
      <scheme val="minor"/>
    </font>
    <font>
      <sz val="11"/>
      <color rgb="FF000000"/>
      <name val="Calibri"/>
      <family val="2"/>
      <scheme val="minor"/>
    </font>
    <font>
      <b/>
      <i/>
      <sz val="16"/>
      <color theme="1"/>
      <name val="Calibri"/>
      <family val="2"/>
      <scheme val="minor"/>
    </font>
    <font>
      <b/>
      <sz val="11"/>
      <color rgb="FFFF0000"/>
      <name val="Calibri"/>
      <family val="2"/>
      <scheme val="minor"/>
    </font>
    <font>
      <sz val="11"/>
      <color rgb="FF000000"/>
      <name val="Calibri"/>
      <family val="2"/>
    </font>
    <font>
      <sz val="11"/>
      <color rgb="FF006100"/>
      <name val="Calibri"/>
      <family val="2"/>
    </font>
    <font>
      <sz val="11"/>
      <name val="Calibri"/>
      <family val="2"/>
      <scheme val="minor"/>
    </font>
    <font>
      <strike/>
      <sz val="11"/>
      <name val="Calibri"/>
      <family val="2"/>
      <scheme val="minor"/>
    </font>
    <font>
      <b/>
      <i/>
      <sz val="20"/>
      <color theme="1"/>
      <name val="Calibri"/>
      <family val="2"/>
      <scheme val="minor"/>
    </font>
    <font>
      <b/>
      <sz val="18"/>
      <color rgb="FFFF0000"/>
      <name val="Calibri"/>
      <family val="2"/>
      <scheme val="minor"/>
    </font>
    <font>
      <b/>
      <sz val="11"/>
      <color rgb="FF000000"/>
      <name val="Calibri"/>
      <family val="2"/>
    </font>
    <font>
      <sz val="11"/>
      <color theme="1"/>
      <name val="Calibri"/>
      <family val="2"/>
    </font>
    <font>
      <sz val="11"/>
      <color rgb="FFFF0000"/>
      <name val="Calibri"/>
      <family val="2"/>
    </font>
    <font>
      <sz val="11"/>
      <color rgb="FFFF0000"/>
      <name val="Calibri"/>
      <family val="2"/>
      <scheme val="minor"/>
    </font>
    <font>
      <strike/>
      <sz val="11"/>
      <color theme="1"/>
      <name val="Calibri"/>
      <family val="2"/>
      <scheme val="minor"/>
    </font>
    <font>
      <strike/>
      <sz val="10"/>
      <color theme="1"/>
      <name val="Calibri"/>
      <family val="2"/>
      <scheme val="minor"/>
    </font>
    <font>
      <b/>
      <sz val="11"/>
      <color theme="1"/>
      <name val="Calibri"/>
      <family val="2"/>
      <scheme val="minor"/>
    </font>
    <font>
      <sz val="8"/>
      <name val="Calibri"/>
      <family val="2"/>
      <scheme val="minor"/>
    </font>
    <font>
      <b/>
      <u/>
      <sz val="11"/>
      <color rgb="FF00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rgb="FFFCE4D6"/>
        <bgColor indexed="64"/>
      </patternFill>
    </fill>
    <fill>
      <patternFill patternType="solid">
        <fgColor rgb="FFFFFFFF"/>
        <bgColor indexed="64"/>
      </patternFill>
    </fill>
    <fill>
      <patternFill patternType="solid">
        <fgColor theme="5" tint="0.59999389629810485"/>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1" xfId="0" applyFont="1" applyBorder="1" applyAlignment="1">
      <alignment vertical="center" wrapText="1"/>
    </xf>
    <xf numFmtId="0" fontId="1" fillId="0" borderId="0" xfId="0" quotePrefix="1" applyFont="1" applyAlignment="1">
      <alignment horizontal="center" vertical="center"/>
    </xf>
    <xf numFmtId="0" fontId="1" fillId="0" borderId="2" xfId="0" applyFont="1" applyBorder="1" applyAlignment="1">
      <alignment horizontal="center" vertical="center"/>
    </xf>
    <xf numFmtId="15" fontId="3" fillId="0" borderId="2" xfId="0" applyNumberFormat="1" applyFont="1" applyBorder="1" applyAlignment="1">
      <alignment horizontal="center" vertical="center"/>
    </xf>
    <xf numFmtId="15" fontId="1" fillId="0" borderId="2" xfId="0" applyNumberFormat="1" applyFont="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left" vertical="center"/>
    </xf>
    <xf numFmtId="0" fontId="3" fillId="2" borderId="2" xfId="0" applyFont="1" applyFill="1" applyBorder="1" applyAlignment="1">
      <alignment horizontal="left" vertical="center" wrapText="1"/>
    </xf>
    <xf numFmtId="17" fontId="1" fillId="0" borderId="2" xfId="0" applyNumberFormat="1" applyFont="1" applyBorder="1" applyAlignment="1">
      <alignment horizontal="center" vertical="center"/>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3" xfId="0" applyFont="1" applyFill="1" applyBorder="1" applyAlignment="1">
      <alignment vertical="center"/>
    </xf>
    <xf numFmtId="16" fontId="1" fillId="0" borderId="2" xfId="0" applyNumberFormat="1" applyFont="1" applyBorder="1" applyAlignment="1">
      <alignment horizontal="center" vertical="center"/>
    </xf>
    <xf numFmtId="15" fontId="1" fillId="0" borderId="0" xfId="0" applyNumberFormat="1" applyFont="1" applyAlignment="1">
      <alignment horizontal="center" vertical="center"/>
    </xf>
    <xf numFmtId="0" fontId="2" fillId="0" borderId="2" xfId="0" applyFont="1" applyBorder="1" applyAlignment="1">
      <alignment horizontal="center" vertical="center"/>
    </xf>
    <xf numFmtId="0" fontId="1" fillId="3" borderId="2" xfId="0" applyFont="1" applyFill="1" applyBorder="1" applyAlignment="1">
      <alignment horizontal="left" vertical="center" wrapText="1"/>
    </xf>
    <xf numFmtId="0" fontId="1" fillId="3" borderId="2" xfId="0" applyFont="1" applyFill="1" applyBorder="1" applyAlignment="1">
      <alignment vertical="center"/>
    </xf>
    <xf numFmtId="0" fontId="1" fillId="2" borderId="2" xfId="0" applyFont="1" applyFill="1" applyBorder="1" applyAlignment="1">
      <alignment horizontal="center" vertical="center"/>
    </xf>
    <xf numFmtId="0" fontId="12" fillId="2" borderId="2" xfId="0" applyFont="1" applyFill="1" applyBorder="1" applyAlignment="1">
      <alignment vertical="center" wrapText="1"/>
    </xf>
    <xf numFmtId="0" fontId="3" fillId="2" borderId="2" xfId="0" applyFont="1" applyFill="1" applyBorder="1" applyAlignment="1">
      <alignment vertical="top" wrapText="1"/>
    </xf>
    <xf numFmtId="15" fontId="1" fillId="4" borderId="2" xfId="0" applyNumberFormat="1" applyFont="1" applyFill="1" applyBorder="1" applyAlignment="1">
      <alignment horizontal="center" vertical="center"/>
    </xf>
    <xf numFmtId="0" fontId="1" fillId="0" borderId="2" xfId="0" applyFont="1" applyBorder="1" applyAlignment="1">
      <alignment horizontal="left" vertical="center" wrapText="1"/>
    </xf>
    <xf numFmtId="15" fontId="1" fillId="2" borderId="2" xfId="0" applyNumberFormat="1" applyFont="1" applyFill="1" applyBorder="1" applyAlignment="1">
      <alignment horizontal="center" vertical="center"/>
    </xf>
    <xf numFmtId="0" fontId="2" fillId="0" borderId="0" xfId="0" applyFont="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2" xfId="0" applyFont="1" applyBorder="1" applyAlignment="1">
      <alignment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top" wrapText="1"/>
    </xf>
    <xf numFmtId="0" fontId="3" fillId="0" borderId="8" xfId="0" applyFont="1" applyBorder="1" applyAlignment="1">
      <alignment horizontal="center" vertical="center" wrapText="1"/>
    </xf>
    <xf numFmtId="0" fontId="9" fillId="0" borderId="8" xfId="0" applyFont="1" applyBorder="1" applyAlignment="1">
      <alignment vertical="center" wrapText="1"/>
    </xf>
    <xf numFmtId="0" fontId="9" fillId="0" borderId="2" xfId="0" applyFont="1" applyBorder="1" applyAlignment="1">
      <alignment vertical="center" wrapText="1"/>
    </xf>
    <xf numFmtId="0" fontId="3" fillId="0" borderId="8" xfId="0" applyFont="1" applyBorder="1" applyAlignment="1">
      <alignment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2" fillId="0" borderId="0" xfId="0" applyFont="1"/>
    <xf numFmtId="0" fontId="18" fillId="0" borderId="0" xfId="0" applyFont="1" applyAlignment="1">
      <alignment vertical="center"/>
    </xf>
    <xf numFmtId="0" fontId="0" fillId="0" borderId="0" xfId="0" applyAlignment="1">
      <alignment vertical="center"/>
    </xf>
    <xf numFmtId="0" fontId="19" fillId="0" borderId="7" xfId="0" applyFont="1" applyBorder="1" applyAlignment="1">
      <alignment vertical="center"/>
    </xf>
    <xf numFmtId="0" fontId="0" fillId="0" borderId="7" xfId="0" applyBorder="1" applyAlignment="1">
      <alignment vertical="center"/>
    </xf>
    <xf numFmtId="0" fontId="19" fillId="0" borderId="9" xfId="0" applyFont="1" applyBorder="1"/>
    <xf numFmtId="0" fontId="0" fillId="0" borderId="9" xfId="0" applyBorder="1"/>
    <xf numFmtId="0" fontId="2" fillId="2" borderId="13" xfId="0" applyFont="1" applyFill="1"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vertical="center"/>
    </xf>
    <xf numFmtId="0" fontId="0" fillId="0" borderId="2" xfId="0" applyBorder="1" applyAlignment="1">
      <alignment vertical="center"/>
    </xf>
    <xf numFmtId="15" fontId="0" fillId="0" borderId="8" xfId="0" applyNumberFormat="1" applyBorder="1" applyAlignment="1">
      <alignment vertical="center"/>
    </xf>
    <xf numFmtId="15" fontId="0" fillId="0" borderId="2" xfId="0" applyNumberFormat="1" applyBorder="1" applyAlignment="1">
      <alignment vertical="center"/>
    </xf>
    <xf numFmtId="0" fontId="0" fillId="6" borderId="8" xfId="0" applyFill="1" applyBorder="1" applyAlignment="1">
      <alignment vertical="center"/>
    </xf>
    <xf numFmtId="0" fontId="1" fillId="6" borderId="2" xfId="0" applyFont="1" applyFill="1" applyBorder="1" applyAlignment="1">
      <alignment horizontal="center" vertical="center" wrapText="1"/>
    </xf>
    <xf numFmtId="0" fontId="0" fillId="6" borderId="8" xfId="0" applyFill="1" applyBorder="1" applyAlignment="1">
      <alignment vertical="center" wrapText="1"/>
    </xf>
    <xf numFmtId="15" fontId="0" fillId="6" borderId="2" xfId="0" applyNumberFormat="1" applyFill="1" applyBorder="1" applyAlignment="1">
      <alignment vertical="center"/>
    </xf>
    <xf numFmtId="15" fontId="0" fillId="6" borderId="8" xfId="0" applyNumberFormat="1" applyFill="1" applyBorder="1" applyAlignment="1">
      <alignment vertical="center"/>
    </xf>
    <xf numFmtId="0" fontId="0" fillId="6" borderId="2" xfId="0" applyFill="1" applyBorder="1" applyAlignment="1">
      <alignment vertical="center"/>
    </xf>
    <xf numFmtId="15" fontId="0" fillId="0" borderId="2" xfId="0" applyNumberFormat="1" applyBorder="1" applyAlignment="1">
      <alignment vertical="center" wrapText="1"/>
    </xf>
    <xf numFmtId="15" fontId="0" fillId="0" borderId="8" xfId="0" applyNumberFormat="1" applyBorder="1" applyAlignment="1">
      <alignment vertical="center" wrapText="1"/>
    </xf>
    <xf numFmtId="0" fontId="0" fillId="0" borderId="0" xfId="0" applyAlignment="1">
      <alignment wrapText="1"/>
    </xf>
    <xf numFmtId="0" fontId="2" fillId="2" borderId="12" xfId="0"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6" borderId="2" xfId="0" applyFill="1" applyBorder="1" applyAlignment="1">
      <alignment horizontal="center" vertical="center"/>
    </xf>
    <xf numFmtId="0" fontId="23" fillId="0" borderId="2" xfId="0" applyFont="1" applyBorder="1" applyAlignment="1">
      <alignment vertical="center" wrapText="1"/>
    </xf>
    <xf numFmtId="0" fontId="0" fillId="7" borderId="8" xfId="0" applyFill="1" applyBorder="1" applyAlignment="1">
      <alignment vertical="center"/>
    </xf>
    <xf numFmtId="0" fontId="1" fillId="7" borderId="2" xfId="0" applyFont="1" applyFill="1" applyBorder="1" applyAlignment="1">
      <alignment horizontal="center" vertical="center" wrapText="1"/>
    </xf>
    <xf numFmtId="0" fontId="0" fillId="7" borderId="8" xfId="0" applyFill="1" applyBorder="1" applyAlignment="1">
      <alignment vertical="center" wrapText="1"/>
    </xf>
    <xf numFmtId="15" fontId="0" fillId="7" borderId="2" xfId="0" applyNumberFormat="1" applyFill="1" applyBorder="1" applyAlignment="1">
      <alignment vertical="center"/>
    </xf>
    <xf numFmtId="15" fontId="0" fillId="7" borderId="8" xfId="0" applyNumberFormat="1" applyFill="1" applyBorder="1" applyAlignment="1">
      <alignment vertical="center"/>
    </xf>
    <xf numFmtId="0" fontId="0" fillId="7" borderId="2" xfId="0" applyFill="1"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15" fontId="0" fillId="7" borderId="2" xfId="0" applyNumberFormat="1" applyFill="1" applyBorder="1" applyAlignment="1">
      <alignment vertical="center" wrapText="1"/>
    </xf>
    <xf numFmtId="15" fontId="0" fillId="7" borderId="8" xfId="0" applyNumberFormat="1" applyFill="1" applyBorder="1" applyAlignment="1">
      <alignment vertical="center" wrapText="1"/>
    </xf>
    <xf numFmtId="0" fontId="0" fillId="7" borderId="2" xfId="0" applyFill="1" applyBorder="1" applyAlignment="1">
      <alignment horizontal="center" vertical="center" wrapText="1"/>
    </xf>
    <xf numFmtId="0" fontId="24" fillId="0" borderId="0" xfId="0" applyFont="1"/>
    <xf numFmtId="0" fontId="0" fillId="0" borderId="8" xfId="0" applyBorder="1" applyAlignment="1">
      <alignment horizontal="left" vertical="center" wrapText="1"/>
    </xf>
    <xf numFmtId="0" fontId="0" fillId="0" borderId="8" xfId="0" applyBorder="1" applyAlignment="1">
      <alignment horizontal="left" vertical="top" wrapText="1"/>
    </xf>
    <xf numFmtId="0" fontId="25" fillId="0" borderId="2" xfId="0" applyFont="1" applyBorder="1" applyAlignment="1">
      <alignment vertical="center" wrapText="1"/>
    </xf>
    <xf numFmtId="0" fontId="26" fillId="0" borderId="0" xfId="0" applyFont="1"/>
    <xf numFmtId="0" fontId="0" fillId="0" borderId="8" xfId="0" applyBorder="1" applyAlignment="1">
      <alignment horizontal="left" wrapText="1"/>
    </xf>
    <xf numFmtId="0" fontId="0" fillId="0" borderId="8" xfId="0" applyBorder="1" applyAlignment="1">
      <alignment wrapText="1"/>
    </xf>
    <xf numFmtId="0" fontId="0" fillId="8" borderId="8" xfId="0" applyFill="1" applyBorder="1" applyAlignment="1">
      <alignment vertical="center" wrapText="1"/>
    </xf>
    <xf numFmtId="0" fontId="1" fillId="8" borderId="2" xfId="0" applyFont="1" applyFill="1" applyBorder="1" applyAlignment="1">
      <alignment horizontal="center" vertical="center" wrapText="1"/>
    </xf>
    <xf numFmtId="15" fontId="0" fillId="8" borderId="2" xfId="0" applyNumberFormat="1" applyFill="1" applyBorder="1" applyAlignment="1">
      <alignment vertical="center" wrapText="1"/>
    </xf>
    <xf numFmtId="15" fontId="0" fillId="8" borderId="8" xfId="0" applyNumberFormat="1" applyFill="1" applyBorder="1" applyAlignment="1">
      <alignment vertical="center" wrapText="1"/>
    </xf>
    <xf numFmtId="0" fontId="0" fillId="8" borderId="2" xfId="0" applyFill="1" applyBorder="1" applyAlignment="1">
      <alignment horizontal="center" vertical="center" wrapText="1"/>
    </xf>
    <xf numFmtId="15" fontId="0" fillId="2" borderId="2" xfId="0" applyNumberFormat="1" applyFill="1" applyBorder="1" applyAlignment="1">
      <alignment vertical="center" wrapText="1"/>
    </xf>
    <xf numFmtId="2" fontId="0" fillId="0" borderId="0" xfId="0" applyNumberFormat="1"/>
    <xf numFmtId="0" fontId="0" fillId="0" borderId="2" xfId="0" applyBorder="1" applyAlignment="1">
      <alignment horizontal="left" vertical="center" wrapText="1" indent="1"/>
    </xf>
    <xf numFmtId="0" fontId="0" fillId="3" borderId="2" xfId="0" applyFill="1" applyBorder="1" applyAlignment="1">
      <alignment vertical="center"/>
    </xf>
    <xf numFmtId="0" fontId="0" fillId="3" borderId="8" xfId="0" applyFill="1" applyBorder="1" applyAlignment="1">
      <alignment vertical="center"/>
    </xf>
    <xf numFmtId="8" fontId="1" fillId="0" borderId="2" xfId="0" applyNumberFormat="1" applyFont="1" applyBorder="1" applyAlignment="1">
      <alignment horizontal="center" vertical="center" wrapText="1"/>
    </xf>
    <xf numFmtId="0" fontId="0" fillId="0" borderId="0" xfId="0" applyAlignment="1">
      <alignment horizontal="center"/>
    </xf>
    <xf numFmtId="0" fontId="1" fillId="9" borderId="2" xfId="0" applyFont="1" applyFill="1" applyBorder="1" applyAlignment="1">
      <alignment horizontal="center" vertical="center" wrapText="1"/>
    </xf>
    <xf numFmtId="0" fontId="28" fillId="10" borderId="8" xfId="0" applyFont="1" applyFill="1" applyBorder="1" applyAlignment="1">
      <alignment wrapText="1"/>
    </xf>
    <xf numFmtId="0" fontId="28" fillId="0" borderId="14" xfId="0" applyFont="1" applyBorder="1" applyAlignment="1">
      <alignment wrapText="1"/>
    </xf>
    <xf numFmtId="0" fontId="29" fillId="0" borderId="14" xfId="0" applyFont="1" applyBorder="1" applyAlignment="1">
      <alignment wrapText="1"/>
    </xf>
    <xf numFmtId="15" fontId="0" fillId="0" borderId="0" xfId="0" applyNumberFormat="1"/>
    <xf numFmtId="0" fontId="28" fillId="0" borderId="14" xfId="0" applyFont="1" applyBorder="1" applyAlignment="1">
      <alignment vertical="center" wrapText="1"/>
    </xf>
    <xf numFmtId="0" fontId="30" fillId="0" borderId="8" xfId="0" applyFont="1" applyBorder="1" applyAlignment="1">
      <alignment vertical="center" wrapText="1"/>
    </xf>
    <xf numFmtId="0" fontId="30" fillId="7" borderId="8" xfId="0" applyFont="1" applyFill="1" applyBorder="1" applyAlignment="1">
      <alignment vertical="center" wrapText="1"/>
    </xf>
    <xf numFmtId="0" fontId="30" fillId="0" borderId="8" xfId="0" applyFont="1" applyBorder="1" applyAlignment="1">
      <alignment horizontal="center" vertical="center" wrapText="1"/>
    </xf>
    <xf numFmtId="0" fontId="30" fillId="0" borderId="8" xfId="0" applyFont="1" applyBorder="1" applyAlignment="1">
      <alignment horizontal="left" vertical="center" wrapText="1"/>
    </xf>
    <xf numFmtId="8" fontId="0" fillId="0" borderId="8" xfId="0" applyNumberFormat="1" applyBorder="1" applyAlignment="1">
      <alignment horizontal="center" vertical="center" wrapText="1"/>
    </xf>
    <xf numFmtId="15" fontId="28" fillId="0" borderId="3" xfId="0" applyNumberFormat="1" applyFont="1" applyBorder="1" applyAlignment="1">
      <alignment horizontal="right" vertical="center" wrapText="1"/>
    </xf>
    <xf numFmtId="15" fontId="28" fillId="0" borderId="14" xfId="0" applyNumberFormat="1" applyFont="1" applyBorder="1" applyAlignment="1">
      <alignment horizontal="right" vertical="center" wrapText="1"/>
    </xf>
    <xf numFmtId="15" fontId="0" fillId="13" borderId="2" xfId="0" applyNumberFormat="1" applyFill="1" applyBorder="1" applyAlignment="1">
      <alignment vertical="center" wrapText="1"/>
    </xf>
    <xf numFmtId="0" fontId="0" fillId="13" borderId="2" xfId="0" applyFill="1" applyBorder="1" applyAlignment="1">
      <alignment horizontal="center" vertical="center" wrapText="1"/>
    </xf>
    <xf numFmtId="15" fontId="0" fillId="4" borderId="2" xfId="0" applyNumberFormat="1" applyFill="1" applyBorder="1" applyAlignment="1">
      <alignment vertical="center" wrapText="1"/>
    </xf>
    <xf numFmtId="0" fontId="19" fillId="4" borderId="15"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17" fillId="12"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13" borderId="2" xfId="0" applyFill="1" applyBorder="1" applyAlignment="1">
      <alignment vertical="center" wrapText="1"/>
    </xf>
    <xf numFmtId="0" fontId="1" fillId="13" borderId="2" xfId="0" applyFont="1" applyFill="1" applyBorder="1" applyAlignment="1">
      <alignment horizontal="center" vertical="center" wrapText="1"/>
    </xf>
    <xf numFmtId="0" fontId="33" fillId="0" borderId="0" xfId="0" applyFont="1"/>
    <xf numFmtId="0" fontId="0" fillId="15" borderId="2" xfId="0" applyFill="1" applyBorder="1" applyAlignment="1">
      <alignment vertical="center" wrapText="1"/>
    </xf>
    <xf numFmtId="0" fontId="1" fillId="15" borderId="2" xfId="0" applyFont="1" applyFill="1" applyBorder="1" applyAlignment="1">
      <alignment horizontal="center" vertical="center" wrapText="1"/>
    </xf>
    <xf numFmtId="0" fontId="0" fillId="0" borderId="2" xfId="0" applyBorder="1" applyAlignment="1">
      <alignment horizontal="left" vertical="center" wrapText="1"/>
    </xf>
    <xf numFmtId="0" fontId="19" fillId="4" borderId="13" xfId="0" applyFont="1" applyFill="1" applyBorder="1" applyAlignment="1">
      <alignment horizontal="center" vertical="top" wrapText="1"/>
    </xf>
    <xf numFmtId="0" fontId="0" fillId="0" borderId="2" xfId="0" applyBorder="1" applyAlignment="1">
      <alignment vertical="top" wrapText="1"/>
    </xf>
    <xf numFmtId="0" fontId="0" fillId="13" borderId="2" xfId="0" applyFill="1" applyBorder="1" applyAlignment="1">
      <alignment vertical="top" wrapText="1"/>
    </xf>
    <xf numFmtId="0" fontId="0" fillId="15" borderId="2" xfId="0" applyFill="1" applyBorder="1" applyAlignment="1">
      <alignment horizontal="left" vertical="top" wrapText="1"/>
    </xf>
    <xf numFmtId="0" fontId="0" fillId="15" borderId="2" xfId="0" applyFill="1" applyBorder="1" applyAlignment="1">
      <alignment horizontal="center" vertical="center" wrapText="1"/>
    </xf>
    <xf numFmtId="0" fontId="0" fillId="15" borderId="2" xfId="0" applyFill="1" applyBorder="1" applyAlignment="1">
      <alignment horizontal="left" wrapText="1"/>
    </xf>
    <xf numFmtId="15" fontId="0" fillId="15" borderId="2" xfId="0" applyNumberFormat="1" applyFill="1" applyBorder="1" applyAlignment="1">
      <alignment vertical="center" wrapText="1"/>
    </xf>
    <xf numFmtId="0" fontId="0" fillId="7" borderId="2" xfId="0" applyFill="1" applyBorder="1" applyAlignment="1">
      <alignment vertical="center" wrapText="1"/>
    </xf>
    <xf numFmtId="0" fontId="0" fillId="14" borderId="2" xfId="0" applyFill="1" applyBorder="1" applyAlignment="1">
      <alignment vertical="center" wrapText="1"/>
    </xf>
    <xf numFmtId="0" fontId="0" fillId="13" borderId="8" xfId="0" applyFill="1" applyBorder="1" applyAlignment="1">
      <alignment vertical="center" wrapText="1"/>
    </xf>
    <xf numFmtId="0" fontId="0" fillId="14" borderId="2" xfId="0" applyFill="1" applyBorder="1" applyAlignment="1">
      <alignment horizontal="center" vertical="center" wrapText="1"/>
    </xf>
    <xf numFmtId="0" fontId="0" fillId="13" borderId="8" xfId="0" applyFill="1" applyBorder="1" applyAlignment="1">
      <alignment horizontal="center" vertical="center" wrapText="1"/>
    </xf>
    <xf numFmtId="0" fontId="0" fillId="13" borderId="8" xfId="0" applyFill="1" applyBorder="1" applyAlignment="1">
      <alignment vertical="top" wrapText="1"/>
    </xf>
    <xf numFmtId="15" fontId="30" fillId="13" borderId="2" xfId="0" applyNumberFormat="1" applyFont="1" applyFill="1" applyBorder="1" applyAlignment="1">
      <alignment vertical="center" wrapText="1"/>
    </xf>
    <xf numFmtId="0" fontId="28" fillId="0" borderId="2" xfId="0" applyFont="1" applyBorder="1" applyAlignment="1">
      <alignment vertical="center" wrapText="1"/>
    </xf>
    <xf numFmtId="0" fontId="25" fillId="0" borderId="2" xfId="0" applyFont="1" applyBorder="1" applyAlignment="1">
      <alignment horizontal="center" vertical="center" wrapText="1"/>
    </xf>
    <xf numFmtId="0" fontId="28" fillId="0" borderId="14" xfId="0" applyFont="1" applyBorder="1" applyAlignment="1">
      <alignment horizontal="center" vertical="center" wrapText="1"/>
    </xf>
    <xf numFmtId="0" fontId="28" fillId="15" borderId="2" xfId="0" applyFont="1" applyFill="1" applyBorder="1" applyAlignment="1">
      <alignment horizontal="left" vertical="top" wrapText="1"/>
    </xf>
    <xf numFmtId="0" fontId="35" fillId="13" borderId="8" xfId="0" applyFont="1" applyFill="1" applyBorder="1" applyAlignment="1">
      <alignment vertical="center" wrapText="1"/>
    </xf>
    <xf numFmtId="0" fontId="0" fillId="0" borderId="0" xfId="0" applyAlignment="1">
      <alignment vertical="center" wrapText="1"/>
    </xf>
    <xf numFmtId="0" fontId="0" fillId="14" borderId="8" xfId="0" applyFill="1" applyBorder="1" applyAlignment="1">
      <alignment vertical="center" wrapText="1"/>
    </xf>
    <xf numFmtId="0" fontId="0" fillId="14" borderId="8" xfId="0" applyFill="1" applyBorder="1" applyAlignment="1">
      <alignment horizontal="center" vertical="center" wrapText="1"/>
    </xf>
    <xf numFmtId="8" fontId="0" fillId="14" borderId="8" xfId="0" applyNumberFormat="1" applyFill="1" applyBorder="1" applyAlignment="1">
      <alignment horizontal="center" vertical="center" wrapText="1"/>
    </xf>
    <xf numFmtId="0" fontId="0" fillId="13" borderId="0" xfId="0" applyFill="1"/>
    <xf numFmtId="8" fontId="0" fillId="0" borderId="2" xfId="0" applyNumberFormat="1" applyBorder="1" applyAlignment="1">
      <alignment horizontal="center" vertical="center" wrapText="1"/>
    </xf>
    <xf numFmtId="0" fontId="0" fillId="13" borderId="2" xfId="0" applyFill="1" applyBorder="1" applyAlignment="1">
      <alignment horizontal="left" vertical="top" wrapText="1"/>
    </xf>
    <xf numFmtId="0" fontId="1" fillId="14" borderId="2" xfId="0" applyFont="1" applyFill="1" applyBorder="1" applyAlignment="1">
      <alignment horizontal="center" vertical="center" wrapText="1"/>
    </xf>
    <xf numFmtId="0" fontId="30" fillId="13" borderId="2" xfId="0" applyFont="1" applyFill="1" applyBorder="1" applyAlignment="1">
      <alignment vertical="top" wrapText="1"/>
    </xf>
    <xf numFmtId="0" fontId="28" fillId="14" borderId="2" xfId="0" applyFont="1" applyFill="1" applyBorder="1" applyAlignment="1">
      <alignment vertical="center" wrapText="1"/>
    </xf>
    <xf numFmtId="0" fontId="28" fillId="14" borderId="8" xfId="0" applyFont="1" applyFill="1" applyBorder="1" applyAlignment="1">
      <alignment vertical="center" wrapText="1"/>
    </xf>
    <xf numFmtId="15" fontId="0" fillId="16" borderId="2" xfId="0" applyNumberFormat="1" applyFill="1" applyBorder="1" applyAlignment="1">
      <alignment vertical="center" wrapText="1"/>
    </xf>
    <xf numFmtId="0" fontId="37" fillId="0" borderId="0" xfId="0" applyFont="1"/>
    <xf numFmtId="15" fontId="38" fillId="0" borderId="2" xfId="0" applyNumberFormat="1" applyFont="1" applyBorder="1" applyAlignment="1">
      <alignment vertical="center" wrapText="1"/>
    </xf>
    <xf numFmtId="15" fontId="38" fillId="4" borderId="2" xfId="0" applyNumberFormat="1" applyFont="1" applyFill="1" applyBorder="1" applyAlignment="1">
      <alignment vertical="center" wrapText="1"/>
    </xf>
    <xf numFmtId="15" fontId="38" fillId="13" borderId="2" xfId="0" applyNumberFormat="1" applyFont="1" applyFill="1" applyBorder="1" applyAlignment="1">
      <alignment vertical="center" wrapText="1"/>
    </xf>
    <xf numFmtId="49" fontId="39" fillId="0" borderId="2" xfId="0" applyNumberFormat="1" applyFont="1" applyBorder="1" applyAlignment="1">
      <alignment horizontal="center" vertical="center" wrapText="1"/>
    </xf>
    <xf numFmtId="49" fontId="0" fillId="13" borderId="2" xfId="0" applyNumberFormat="1" applyFill="1" applyBorder="1" applyAlignment="1">
      <alignment vertical="center" wrapText="1"/>
    </xf>
    <xf numFmtId="49" fontId="0" fillId="15" borderId="2" xfId="0" applyNumberFormat="1" applyFill="1" applyBorder="1" applyAlignment="1">
      <alignment vertical="center" wrapText="1"/>
    </xf>
    <xf numFmtId="49" fontId="0" fillId="0" borderId="2" xfId="0" applyNumberFormat="1" applyBorder="1" applyAlignment="1">
      <alignment horizontal="center" vertical="center" wrapText="1"/>
    </xf>
    <xf numFmtId="49" fontId="0" fillId="7" borderId="2" xfId="0" applyNumberFormat="1" applyFill="1" applyBorder="1" applyAlignment="1">
      <alignment vertical="center" wrapText="1"/>
    </xf>
    <xf numFmtId="49" fontId="0" fillId="0" borderId="2" xfId="0" applyNumberFormat="1" applyBorder="1" applyAlignment="1">
      <alignment vertical="center" wrapText="1"/>
    </xf>
    <xf numFmtId="49" fontId="19" fillId="4" borderId="15" xfId="0" applyNumberFormat="1" applyFont="1" applyFill="1" applyBorder="1" applyAlignment="1">
      <alignment horizontal="center" vertical="center" wrapText="1"/>
    </xf>
    <xf numFmtId="49" fontId="19" fillId="4" borderId="13" xfId="0" applyNumberFormat="1" applyFont="1" applyFill="1" applyBorder="1" applyAlignment="1">
      <alignment horizontal="center" vertical="center" wrapText="1"/>
    </xf>
    <xf numFmtId="49" fontId="19" fillId="4" borderId="13" xfId="0" applyNumberFormat="1" applyFont="1" applyFill="1" applyBorder="1" applyAlignment="1">
      <alignment horizontal="center" vertical="top" wrapText="1"/>
    </xf>
    <xf numFmtId="49" fontId="0" fillId="13" borderId="2" xfId="0" applyNumberFormat="1" applyFill="1" applyBorder="1" applyAlignment="1">
      <alignment horizontal="center" vertical="center" wrapText="1"/>
    </xf>
    <xf numFmtId="49" fontId="38" fillId="0" borderId="2" xfId="0" applyNumberFormat="1" applyFont="1" applyBorder="1" applyAlignment="1">
      <alignment vertical="center" wrapText="1"/>
    </xf>
    <xf numFmtId="49" fontId="38" fillId="0" borderId="2" xfId="0" applyNumberFormat="1" applyFont="1" applyBorder="1" applyAlignment="1">
      <alignment horizontal="center" vertical="center" wrapText="1"/>
    </xf>
    <xf numFmtId="49" fontId="30" fillId="13" borderId="2" xfId="0" applyNumberFormat="1" applyFont="1" applyFill="1" applyBorder="1" applyAlignment="1">
      <alignment vertical="center" wrapText="1"/>
    </xf>
    <xf numFmtId="49" fontId="0" fillId="15" borderId="2" xfId="0" applyNumberFormat="1" applyFill="1" applyBorder="1" applyAlignment="1">
      <alignment horizontal="center" vertical="center" wrapText="1"/>
    </xf>
    <xf numFmtId="49" fontId="28" fillId="15" borderId="2" xfId="0" applyNumberFormat="1" applyFont="1" applyFill="1" applyBorder="1" applyAlignment="1">
      <alignment horizontal="left" vertical="center" wrapText="1"/>
    </xf>
    <xf numFmtId="49" fontId="0" fillId="0" borderId="8" xfId="0" applyNumberFormat="1" applyBorder="1" applyAlignment="1">
      <alignment horizontal="center" vertical="center" wrapText="1"/>
    </xf>
    <xf numFmtId="49" fontId="0" fillId="0" borderId="8" xfId="0" applyNumberFormat="1" applyBorder="1" applyAlignment="1">
      <alignment vertical="center" wrapText="1"/>
    </xf>
    <xf numFmtId="49" fontId="38" fillId="13" borderId="2" xfId="0" applyNumberFormat="1" applyFont="1" applyFill="1" applyBorder="1" applyAlignment="1">
      <alignment vertical="center" wrapText="1"/>
    </xf>
    <xf numFmtId="49" fontId="38" fillId="13" borderId="2" xfId="0" applyNumberFormat="1" applyFont="1" applyFill="1" applyBorder="1" applyAlignment="1">
      <alignment horizontal="center" vertical="center" wrapText="1"/>
    </xf>
    <xf numFmtId="49" fontId="38" fillId="13" borderId="8" xfId="0" applyNumberFormat="1" applyFont="1" applyFill="1" applyBorder="1" applyAlignment="1">
      <alignment vertical="center" wrapText="1"/>
    </xf>
    <xf numFmtId="49" fontId="38" fillId="13" borderId="8" xfId="0" applyNumberFormat="1" applyFont="1" applyFill="1" applyBorder="1" applyAlignment="1">
      <alignment horizontal="center" vertical="center" wrapText="1"/>
    </xf>
    <xf numFmtId="49" fontId="0" fillId="14" borderId="2" xfId="0" applyNumberFormat="1" applyFill="1" applyBorder="1" applyAlignment="1">
      <alignment vertical="center" wrapText="1"/>
    </xf>
    <xf numFmtId="49" fontId="0" fillId="14" borderId="2" xfId="0" applyNumberFormat="1" applyFill="1" applyBorder="1" applyAlignment="1">
      <alignment horizontal="center" vertical="center" wrapText="1"/>
    </xf>
    <xf numFmtId="49" fontId="28" fillId="14" borderId="2" xfId="0" applyNumberFormat="1" applyFont="1" applyFill="1" applyBorder="1" applyAlignment="1">
      <alignment vertical="center" wrapText="1"/>
    </xf>
    <xf numFmtId="49" fontId="0" fillId="7" borderId="8" xfId="0" applyNumberFormat="1" applyFill="1" applyBorder="1" applyAlignment="1">
      <alignment vertical="center" wrapText="1"/>
    </xf>
    <xf numFmtId="49" fontId="29" fillId="0" borderId="14" xfId="0" applyNumberFormat="1" applyFont="1" applyBorder="1" applyAlignment="1">
      <alignment vertical="center" wrapText="1"/>
    </xf>
    <xf numFmtId="49" fontId="28" fillId="0" borderId="14" xfId="0" applyNumberFormat="1" applyFont="1" applyBorder="1" applyAlignment="1">
      <alignment horizontal="center" vertical="center" wrapText="1"/>
    </xf>
    <xf numFmtId="49" fontId="0" fillId="13" borderId="8" xfId="0" applyNumberFormat="1" applyFill="1" applyBorder="1" applyAlignment="1">
      <alignment vertical="center" wrapText="1"/>
    </xf>
    <xf numFmtId="49" fontId="0" fillId="13" borderId="8" xfId="0" applyNumberFormat="1" applyFill="1" applyBorder="1" applyAlignment="1">
      <alignment horizontal="center" vertical="center" wrapText="1"/>
    </xf>
    <xf numFmtId="49" fontId="35" fillId="13" borderId="8" xfId="0" applyNumberFormat="1" applyFont="1" applyFill="1" applyBorder="1" applyAlignment="1">
      <alignment vertical="center" wrapText="1"/>
    </xf>
    <xf numFmtId="49" fontId="0" fillId="15" borderId="2" xfId="0" applyNumberFormat="1" applyFill="1" applyBorder="1" applyAlignment="1">
      <alignment horizontal="left" vertical="center" wrapText="1"/>
    </xf>
    <xf numFmtId="49" fontId="0" fillId="0" borderId="2" xfId="0" applyNumberFormat="1" applyBorder="1" applyAlignment="1">
      <alignment horizontal="left" vertical="center" wrapText="1"/>
    </xf>
    <xf numFmtId="49" fontId="0" fillId="7" borderId="2" xfId="0" applyNumberFormat="1" applyFill="1" applyBorder="1" applyAlignment="1">
      <alignment horizontal="center" vertical="center" wrapText="1"/>
    </xf>
    <xf numFmtId="49" fontId="0" fillId="13" borderId="2" xfId="0" applyNumberFormat="1" applyFill="1" applyBorder="1" applyAlignment="1">
      <alignment vertical="center"/>
    </xf>
    <xf numFmtId="49" fontId="0" fillId="0" borderId="2" xfId="0" applyNumberFormat="1" applyBorder="1" applyAlignment="1">
      <alignment vertical="top" wrapText="1"/>
    </xf>
    <xf numFmtId="49" fontId="0" fillId="13" borderId="8" xfId="0" applyNumberFormat="1" applyFill="1" applyBorder="1" applyAlignment="1">
      <alignment horizontal="left" vertical="center" wrapText="1"/>
    </xf>
    <xf numFmtId="49" fontId="0" fillId="14" borderId="8" xfId="0" applyNumberFormat="1" applyFill="1" applyBorder="1" applyAlignment="1">
      <alignment vertical="center" wrapText="1"/>
    </xf>
    <xf numFmtId="49" fontId="0" fillId="14" borderId="8" xfId="0" applyNumberFormat="1" applyFill="1" applyBorder="1" applyAlignment="1">
      <alignment horizontal="center" vertical="center" wrapText="1"/>
    </xf>
    <xf numFmtId="49" fontId="28" fillId="14" borderId="8" xfId="0" applyNumberFormat="1" applyFont="1" applyFill="1" applyBorder="1" applyAlignment="1">
      <alignment vertical="center" wrapText="1"/>
    </xf>
    <xf numFmtId="49" fontId="0" fillId="13" borderId="2" xfId="0" applyNumberFormat="1" applyFill="1" applyBorder="1" applyAlignment="1">
      <alignment horizontal="left" vertical="center" wrapText="1"/>
    </xf>
    <xf numFmtId="49" fontId="0" fillId="13" borderId="2" xfId="0" applyNumberFormat="1" applyFill="1" applyBorder="1" applyAlignment="1">
      <alignment vertical="top" wrapText="1"/>
    </xf>
    <xf numFmtId="49" fontId="0" fillId="16" borderId="2" xfId="0" applyNumberFormat="1" applyFill="1" applyBorder="1" applyAlignment="1">
      <alignment vertical="center" wrapText="1"/>
    </xf>
    <xf numFmtId="49" fontId="0" fillId="16" borderId="8" xfId="0" applyNumberFormat="1" applyFill="1" applyBorder="1" applyAlignment="1">
      <alignment vertical="center" wrapText="1"/>
    </xf>
    <xf numFmtId="49" fontId="0" fillId="16" borderId="8" xfId="0" applyNumberFormat="1" applyFill="1" applyBorder="1" applyAlignment="1">
      <alignment horizontal="center" vertical="center" wrapText="1"/>
    </xf>
    <xf numFmtId="49" fontId="0" fillId="16" borderId="8" xfId="0" applyNumberFormat="1" applyFill="1" applyBorder="1" applyAlignment="1">
      <alignment vertical="top" wrapText="1"/>
    </xf>
    <xf numFmtId="49" fontId="0" fillId="16" borderId="2" xfId="0" applyNumberFormat="1" applyFill="1" applyBorder="1" applyAlignment="1">
      <alignment horizontal="center" vertical="center" wrapText="1"/>
    </xf>
    <xf numFmtId="49" fontId="0" fillId="16" borderId="2" xfId="0" applyNumberFormat="1" applyFill="1" applyBorder="1" applyAlignment="1">
      <alignment horizontal="left" vertical="center" wrapText="1"/>
    </xf>
    <xf numFmtId="49" fontId="0" fillId="16" borderId="2" xfId="0" applyNumberFormat="1" applyFill="1" applyBorder="1" applyAlignment="1">
      <alignment vertical="top" wrapText="1"/>
    </xf>
    <xf numFmtId="49" fontId="0" fillId="0" borderId="2" xfId="0" applyNumberFormat="1" applyBorder="1" applyAlignment="1">
      <alignment horizontal="left" vertical="top" wrapText="1"/>
    </xf>
    <xf numFmtId="49" fontId="0" fillId="0" borderId="0" xfId="0" applyNumberFormat="1"/>
    <xf numFmtId="49" fontId="0" fillId="0" borderId="0" xfId="0" applyNumberFormat="1" applyAlignment="1">
      <alignment horizontal="center"/>
    </xf>
    <xf numFmtId="49" fontId="2" fillId="4" borderId="16" xfId="0" applyNumberFormat="1" applyFont="1" applyFill="1" applyBorder="1" applyAlignment="1">
      <alignment horizontal="center" vertical="center" wrapText="1"/>
    </xf>
    <xf numFmtId="49" fontId="0" fillId="0" borderId="0" xfId="0" applyNumberFormat="1" applyAlignment="1">
      <alignment vertical="center"/>
    </xf>
    <xf numFmtId="49" fontId="19" fillId="4" borderId="13"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13" borderId="2" xfId="0" applyNumberFormat="1" applyFont="1" applyFill="1" applyBorder="1" applyAlignment="1">
      <alignment horizontal="left" vertical="center" wrapText="1"/>
    </xf>
    <xf numFmtId="49" fontId="39" fillId="0" borderId="2" xfId="0" applyNumberFormat="1" applyFont="1" applyBorder="1" applyAlignment="1">
      <alignment horizontal="left" vertical="center" wrapText="1"/>
    </xf>
    <xf numFmtId="49" fontId="1" fillId="15" borderId="2" xfId="0" applyNumberFormat="1" applyFont="1" applyFill="1" applyBorder="1" applyAlignment="1">
      <alignment horizontal="left" vertical="center" wrapText="1"/>
    </xf>
    <xf numFmtId="49" fontId="39" fillId="13" borderId="2" xfId="0" applyNumberFormat="1" applyFont="1" applyFill="1" applyBorder="1" applyAlignment="1">
      <alignment horizontal="left" vertical="center" wrapText="1"/>
    </xf>
    <xf numFmtId="49" fontId="1" fillId="14" borderId="2" xfId="0" applyNumberFormat="1" applyFont="1" applyFill="1" applyBorder="1" applyAlignment="1">
      <alignment horizontal="left" vertical="center" wrapText="1"/>
    </xf>
    <xf numFmtId="49" fontId="0" fillId="7" borderId="2" xfId="0" applyNumberFormat="1" applyFill="1" applyBorder="1" applyAlignment="1">
      <alignment horizontal="left" vertical="center" wrapText="1"/>
    </xf>
    <xf numFmtId="49" fontId="1" fillId="16" borderId="2" xfId="0" applyNumberFormat="1" applyFont="1" applyFill="1" applyBorder="1" applyAlignment="1">
      <alignment horizontal="left" vertical="center" wrapText="1"/>
    </xf>
    <xf numFmtId="49" fontId="0" fillId="0" borderId="0" xfId="0" applyNumberFormat="1" applyAlignment="1">
      <alignment horizontal="left"/>
    </xf>
    <xf numFmtId="0" fontId="32" fillId="11" borderId="17" xfId="0" applyFont="1" applyFill="1" applyBorder="1"/>
    <xf numFmtId="0" fontId="32" fillId="11" borderId="18" xfId="0" applyFont="1" applyFill="1" applyBorder="1"/>
    <xf numFmtId="0" fontId="32" fillId="11" borderId="19" xfId="0" applyFont="1" applyFill="1" applyBorder="1"/>
    <xf numFmtId="0" fontId="0" fillId="0" borderId="2" xfId="0" applyBorder="1" applyAlignment="1">
      <alignment horizontal="center"/>
    </xf>
    <xf numFmtId="0" fontId="0" fillId="0" borderId="2" xfId="0" applyBorder="1" applyAlignment="1">
      <alignment horizontal="right" vertical="center" wrapText="1"/>
    </xf>
    <xf numFmtId="0" fontId="0" fillId="0" borderId="2" xfId="0" applyBorder="1" applyAlignment="1">
      <alignment wrapText="1"/>
    </xf>
    <xf numFmtId="0" fontId="25" fillId="0" borderId="0" xfId="0" applyFont="1"/>
    <xf numFmtId="15" fontId="25" fillId="0" borderId="2" xfId="0" applyNumberFormat="1" applyFont="1" applyBorder="1" applyAlignment="1">
      <alignment vertical="center" wrapText="1"/>
    </xf>
    <xf numFmtId="0" fontId="0" fillId="13" borderId="2" xfId="0" applyFill="1" applyBorder="1" applyAlignment="1">
      <alignment horizontal="right" vertical="center" wrapText="1"/>
    </xf>
    <xf numFmtId="0" fontId="17" fillId="12" borderId="0" xfId="0" applyFont="1" applyFill="1" applyAlignment="1">
      <alignment horizontal="center" vertical="center" wrapText="1"/>
    </xf>
    <xf numFmtId="49" fontId="28" fillId="13" borderId="2" xfId="0" applyNumberFormat="1" applyFont="1" applyFill="1" applyBorder="1" applyAlignment="1">
      <alignment vertical="center" wrapText="1"/>
    </xf>
    <xf numFmtId="0" fontId="40" fillId="0" borderId="0" xfId="0" applyFont="1"/>
    <xf numFmtId="0" fontId="0" fillId="13" borderId="23" xfId="0" applyFill="1" applyBorder="1" applyAlignment="1">
      <alignment horizontal="center" vertical="center" wrapText="1"/>
    </xf>
    <xf numFmtId="0" fontId="0" fillId="0" borderId="23" xfId="0" applyBorder="1" applyAlignment="1">
      <alignment horizontal="center" vertical="center" wrapText="1"/>
    </xf>
    <xf numFmtId="0" fontId="40" fillId="0" borderId="2" xfId="0" applyFont="1" applyBorder="1" applyAlignment="1">
      <alignment horizontal="center"/>
    </xf>
    <xf numFmtId="0" fontId="17" fillId="12" borderId="22" xfId="0" applyFont="1" applyFill="1" applyBorder="1" applyAlignment="1">
      <alignment horizontal="center" vertical="center" wrapText="1"/>
    </xf>
    <xf numFmtId="15" fontId="0" fillId="13" borderId="23" xfId="0" applyNumberFormat="1" applyFill="1" applyBorder="1" applyAlignment="1">
      <alignment vertical="center" wrapText="1"/>
    </xf>
    <xf numFmtId="15" fontId="0" fillId="0" borderId="23" xfId="0" applyNumberFormat="1" applyBorder="1" applyAlignment="1">
      <alignment vertical="center" wrapText="1"/>
    </xf>
    <xf numFmtId="0" fontId="2" fillId="4" borderId="2" xfId="0" applyFont="1" applyFill="1" applyBorder="1" applyAlignment="1">
      <alignment horizontal="center" vertical="center" wrapText="1"/>
    </xf>
    <xf numFmtId="15" fontId="0" fillId="2" borderId="23" xfId="0" applyNumberFormat="1" applyFill="1" applyBorder="1" applyAlignment="1">
      <alignment vertical="center" wrapText="1"/>
    </xf>
    <xf numFmtId="49" fontId="1" fillId="7" borderId="2" xfId="0" applyNumberFormat="1" applyFont="1" applyFill="1" applyBorder="1" applyAlignment="1">
      <alignment horizontal="left" vertical="center" wrapText="1"/>
    </xf>
    <xf numFmtId="0" fontId="0" fillId="7" borderId="2" xfId="0" applyFill="1" applyBorder="1" applyAlignment="1">
      <alignment vertical="top" wrapText="1"/>
    </xf>
    <xf numFmtId="15" fontId="0" fillId="7" borderId="23" xfId="0" applyNumberFormat="1" applyFill="1" applyBorder="1" applyAlignment="1">
      <alignment vertical="center" wrapText="1"/>
    </xf>
    <xf numFmtId="0" fontId="0" fillId="0" borderId="2" xfId="0" applyBorder="1"/>
    <xf numFmtId="0" fontId="0" fillId="0" borderId="2" xfId="0" applyBorder="1" applyAlignment="1">
      <alignment horizontal="left"/>
    </xf>
    <xf numFmtId="0" fontId="0" fillId="0" borderId="2" xfId="0" applyBorder="1" applyAlignment="1">
      <alignment horizontal="left" wrapText="1"/>
    </xf>
    <xf numFmtId="49" fontId="1" fillId="13" borderId="2" xfId="0" applyNumberFormat="1" applyFont="1" applyFill="1" applyBorder="1" applyAlignment="1">
      <alignment horizontal="center" vertical="center" wrapText="1"/>
    </xf>
    <xf numFmtId="0" fontId="0" fillId="13" borderId="2" xfId="0" applyFill="1" applyBorder="1" applyAlignment="1">
      <alignment horizontal="left" vertical="center" wrapText="1"/>
    </xf>
    <xf numFmtId="8" fontId="0" fillId="13" borderId="2" xfId="0" applyNumberFormat="1" applyFill="1" applyBorder="1" applyAlignment="1">
      <alignment vertical="center" wrapText="1"/>
    </xf>
    <xf numFmtId="0" fontId="19" fillId="4" borderId="13" xfId="0" applyFont="1" applyFill="1" applyBorder="1" applyAlignment="1">
      <alignment vertical="center" wrapText="1"/>
    </xf>
    <xf numFmtId="49" fontId="1" fillId="2" borderId="2" xfId="0" applyNumberFormat="1" applyFont="1" applyFill="1" applyBorder="1" applyAlignment="1">
      <alignment horizontal="left" vertical="center" wrapText="1"/>
    </xf>
    <xf numFmtId="49" fontId="0" fillId="2" borderId="2" xfId="0" applyNumberFormat="1" applyFill="1" applyBorder="1" applyAlignment="1">
      <alignment horizontal="left" vertical="center" wrapText="1"/>
    </xf>
    <xf numFmtId="49" fontId="23" fillId="2" borderId="2" xfId="0" applyNumberFormat="1" applyFont="1" applyFill="1" applyBorder="1" applyAlignment="1">
      <alignment horizontal="left" vertical="center" wrapText="1"/>
    </xf>
    <xf numFmtId="0" fontId="0" fillId="0" borderId="23" xfId="0" applyBorder="1" applyAlignment="1">
      <alignment vertical="center" wrapText="1"/>
    </xf>
    <xf numFmtId="15" fontId="0" fillId="0" borderId="3" xfId="0" applyNumberFormat="1" applyBorder="1" applyAlignment="1">
      <alignment vertical="center" wrapText="1"/>
    </xf>
    <xf numFmtId="0" fontId="0" fillId="0" borderId="24" xfId="0" applyBorder="1" applyAlignment="1">
      <alignment wrapText="1"/>
    </xf>
    <xf numFmtId="0" fontId="25" fillId="13" borderId="2" xfId="0" applyFont="1" applyFill="1" applyBorder="1" applyAlignment="1">
      <alignment vertical="center" wrapText="1"/>
    </xf>
    <xf numFmtId="0" fontId="25" fillId="13" borderId="23" xfId="0" applyFont="1" applyFill="1" applyBorder="1" applyAlignment="1">
      <alignment vertical="center" wrapText="1"/>
    </xf>
    <xf numFmtId="0" fontId="25" fillId="13" borderId="8" xfId="0" applyFont="1" applyFill="1" applyBorder="1" applyAlignment="1">
      <alignment vertical="center" wrapText="1"/>
    </xf>
    <xf numFmtId="15" fontId="25" fillId="13" borderId="3" xfId="0" applyNumberFormat="1" applyFont="1" applyFill="1" applyBorder="1" applyAlignment="1">
      <alignment vertical="center" wrapText="1"/>
    </xf>
    <xf numFmtId="15" fontId="25" fillId="13" borderId="2" xfId="0" applyNumberFormat="1" applyFont="1" applyFill="1" applyBorder="1" applyAlignment="1">
      <alignment vertical="center" wrapText="1"/>
    </xf>
    <xf numFmtId="15" fontId="25" fillId="13" borderId="23" xfId="0" applyNumberFormat="1" applyFont="1" applyFill="1" applyBorder="1" applyAlignment="1">
      <alignment vertical="center" wrapText="1"/>
    </xf>
    <xf numFmtId="0" fontId="25" fillId="13" borderId="2" xfId="0" applyFont="1" applyFill="1" applyBorder="1" applyAlignment="1">
      <alignment horizontal="right" vertical="center" wrapText="1"/>
    </xf>
    <xf numFmtId="49" fontId="23" fillId="13" borderId="2" xfId="0" applyNumberFormat="1" applyFont="1" applyFill="1" applyBorder="1" applyAlignment="1">
      <alignment horizontal="left" vertical="center" wrapText="1"/>
    </xf>
    <xf numFmtId="0" fontId="1" fillId="13" borderId="2" xfId="0" applyFont="1" applyFill="1" applyBorder="1" applyAlignment="1">
      <alignment vertical="center" wrapText="1"/>
    </xf>
    <xf numFmtId="0" fontId="23" fillId="13" borderId="2" xfId="0" applyFont="1" applyFill="1" applyBorder="1" applyAlignment="1">
      <alignment vertical="center" wrapText="1"/>
    </xf>
    <xf numFmtId="0" fontId="0" fillId="0" borderId="0" xfId="0" applyFont="1" applyFill="1"/>
    <xf numFmtId="0" fontId="0" fillId="13" borderId="2" xfId="0" applyFont="1" applyFill="1" applyBorder="1" applyAlignment="1">
      <alignment vertical="center" wrapText="1"/>
    </xf>
    <xf numFmtId="0" fontId="0" fillId="13" borderId="2" xfId="0" applyFont="1" applyFill="1" applyBorder="1" applyAlignment="1">
      <alignment vertical="top" wrapText="1"/>
    </xf>
    <xf numFmtId="15" fontId="0" fillId="13" borderId="2" xfId="0" applyNumberFormat="1" applyFont="1" applyFill="1" applyBorder="1" applyAlignment="1">
      <alignment vertical="center" wrapText="1"/>
    </xf>
    <xf numFmtId="15" fontId="0" fillId="13" borderId="23" xfId="0" applyNumberFormat="1" applyFont="1" applyFill="1" applyBorder="1" applyAlignment="1">
      <alignment vertical="center" wrapText="1"/>
    </xf>
    <xf numFmtId="0" fontId="0" fillId="13" borderId="2" xfId="0" applyFont="1" applyFill="1" applyBorder="1" applyAlignment="1">
      <alignment horizontal="right"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32" fillId="11" borderId="0" xfId="0" applyFont="1" applyFill="1" applyAlignment="1">
      <alignment horizontal="center"/>
    </xf>
    <xf numFmtId="0" fontId="40" fillId="0" borderId="20" xfId="0" applyFont="1" applyBorder="1" applyAlignment="1">
      <alignment horizontal="center"/>
    </xf>
    <xf numFmtId="0" fontId="40" fillId="0" borderId="8" xfId="0" applyFont="1" applyBorder="1" applyAlignment="1">
      <alignment horizontal="center"/>
    </xf>
    <xf numFmtId="0" fontId="40" fillId="0" borderId="20" xfId="0" applyFont="1" applyBorder="1" applyAlignment="1">
      <alignment horizontal="center" wrapText="1"/>
    </xf>
    <xf numFmtId="0" fontId="40" fillId="0" borderId="8" xfId="0" applyFont="1" applyBorder="1" applyAlignment="1">
      <alignment horizontal="center" wrapText="1"/>
    </xf>
    <xf numFmtId="0" fontId="40" fillId="0" borderId="21" xfId="0" applyFont="1" applyBorder="1" applyAlignment="1">
      <alignment horizontal="center"/>
    </xf>
    <xf numFmtId="0" fontId="40" fillId="0" borderId="2" xfId="0" applyFont="1" applyBorder="1" applyAlignment="1">
      <alignment horizontal="center"/>
    </xf>
    <xf numFmtId="0" fontId="25" fillId="0" borderId="2"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32" fillId="11" borderId="17" xfId="0" applyFont="1" applyFill="1" applyBorder="1" applyAlignment="1">
      <alignment horizontal="center"/>
    </xf>
    <xf numFmtId="0" fontId="32" fillId="11" borderId="18" xfId="0" applyFont="1" applyFill="1" applyBorder="1" applyAlignment="1">
      <alignment horizontal="center"/>
    </xf>
    <xf numFmtId="0" fontId="32" fillId="11" borderId="19" xfId="0" applyFont="1" applyFill="1" applyBorder="1" applyAlignment="1">
      <alignment horizontal="center"/>
    </xf>
  </cellXfs>
  <cellStyles count="1">
    <cellStyle name="Normal" xfId="0" builtinId="0"/>
  </cellStyles>
  <dxfs count="0"/>
  <tableStyles count="1" defaultTableStyle="TableStyleMedium2" defaultPivotStyle="PivotStyleLight16">
    <tableStyle name="Invisible" pivot="0" table="0" count="0" xr9:uid="{D30312A7-CE58-4828-BEC6-966121707677}"/>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FAE6ED49-BC75-4611-BBFB-A919E6BD1DDD}">
    <Anchor>
      <Comment id="{D8941EA6-B5F6-47F2-B8D4-3D00BCE07C4D}"/>
    </Anchor>
    <History>
      <Event time="2022-12-13T13:40:13.72" id="{D4A4DEB7-3362-45BA-AB91-A059748EACAF}">
        <Attribution userId="S::stacee.roth@lcbo.com::bd39191d-5d0d-4bf3-9c65-79312fe4f3b5" userName="Roth, Stacee" userProvider="AD"/>
        <Anchor>
          <Comment id="{D8941EA6-B5F6-47F2-B8D4-3D00BCE07C4D}"/>
        </Anchor>
        <Create/>
      </Event>
      <Event time="2022-12-13T13:40:13.72" id="{1127EFBF-8BE3-451C-89AB-0C55D7DF4836}">
        <Attribution userId="S::stacee.roth@lcbo.com::bd39191d-5d0d-4bf3-9c65-79312fe4f3b5" userName="Roth, Stacee" userProvider="AD"/>
        <Anchor>
          <Comment id="{D8941EA6-B5F6-47F2-B8D4-3D00BCE07C4D}"/>
        </Anchor>
        <Assign userId="S::paul.farrell@lcbo.com::6453f123-1dee-4860-8ded-7a0ee0b57d07" userName="Farrell, Paul" userProvider="AD"/>
      </Event>
      <Event time="2022-12-13T13:40:13.72" id="{27925FF9-E2CA-4831-9B73-9EB2592ED6BB}">
        <Attribution userId="S::stacee.roth@lcbo.com::bd39191d-5d0d-4bf3-9c65-79312fe4f3b5" userName="Roth, Stacee" userProvider="AD"/>
        <Anchor>
          <Comment id="{D8941EA6-B5F6-47F2-B8D4-3D00BCE07C4D}"/>
        </Anchor>
        <SetTitle title="@Farrell, Paul can you add the max # submissions"/>
      </Event>
    </History>
  </Task>
  <Task id="{26D6528A-8B73-4F6B-973A-E5581C022C2E}">
    <Anchor>
      <Comment id="{BB534B4E-4893-4ADD-9BED-F2F4C3321527}"/>
    </Anchor>
    <History>
      <Event time="2022-12-13T13:50:13.37" id="{C31CFA5F-027A-4003-8FC4-B3BBDC5907E0}">
        <Attribution userId="S::stacee.roth@lcbo.com::bd39191d-5d0d-4bf3-9c65-79312fe4f3b5" userName="Roth, Stacee" userProvider="AD"/>
        <Anchor>
          <Comment id="{BB534B4E-4893-4ADD-9BED-F2F4C3321527}"/>
        </Anchor>
        <Create/>
      </Event>
      <Event time="2022-12-13T13:50:13.37" id="{57323012-9144-4F6B-BE49-0CEED7BA0A13}">
        <Attribution userId="S::stacee.roth@lcbo.com::bd39191d-5d0d-4bf3-9c65-79312fe4f3b5" userName="Roth, Stacee" userProvider="AD"/>
        <Anchor>
          <Comment id="{BB534B4E-4893-4ADD-9BED-F2F4C3321527}"/>
        </Anchor>
        <Assign userId="S::paul.farrell@lcbo.com::6453f123-1dee-4860-8ded-7a0ee0b57d07" userName="Farrell, Paul" userProvider="AD"/>
      </Event>
      <Event time="2022-12-13T13:50:13.37" id="{640656B8-8123-4E06-AAAC-A8D2898F8971}">
        <Attribution userId="S::stacee.roth@lcbo.com::bd39191d-5d0d-4bf3-9c65-79312fe4f3b5" userName="Roth, Stacee" userProvider="AD"/>
        <Anchor>
          <Comment id="{BB534B4E-4893-4ADD-9BED-F2F4C3321527}"/>
        </Anchor>
        <SetTitle title="@Farrell, Paul can we start price higher than floor?"/>
      </Event>
    </History>
  </Task>
  <Task id="{594618A3-68B2-4AF6-AE3C-566B8C0FA0DE}">
    <Anchor>
      <Comment id="{3BA11609-A41E-4809-8CDF-7CBCF63EB984}"/>
    </Anchor>
    <History>
      <Event time="2022-12-13T13:39:47.40" id="{27A49C67-35C8-450D-9622-8102E659994C}">
        <Attribution userId="S::stacee.roth@lcbo.com::bd39191d-5d0d-4bf3-9c65-79312fe4f3b5" userName="Roth, Stacee" userProvider="AD"/>
        <Anchor>
          <Comment id="{3BA11609-A41E-4809-8CDF-7CBCF63EB984}"/>
        </Anchor>
        <Create/>
      </Event>
      <Event time="2022-12-13T13:39:47.40" id="{94600A2B-BCB6-4875-8496-C9DC80BDB802}">
        <Attribution userId="S::stacee.roth@lcbo.com::bd39191d-5d0d-4bf3-9c65-79312fe4f3b5" userName="Roth, Stacee" userProvider="AD"/>
        <Anchor>
          <Comment id="{3BA11609-A41E-4809-8CDF-7CBCF63EB984}"/>
        </Anchor>
        <Assign userId="S::paul.farrell@lcbo.com::6453f123-1dee-4860-8ded-7a0ee0b57d07" userName="Farrell, Paul" userProvider="AD"/>
      </Event>
      <Event time="2022-12-13T13:39:47.40" id="{E8E39A44-F8D1-4F8B-8C9C-18CA31894D42}">
        <Attribution userId="S::stacee.roth@lcbo.com::bd39191d-5d0d-4bf3-9c65-79312fe4f3b5" userName="Roth, Stacee" userProvider="AD"/>
        <Anchor>
          <Comment id="{3BA11609-A41E-4809-8CDF-7CBCF63EB984}"/>
        </Anchor>
        <SetTitle title="@Farrell, Paul can you add the max # submissions"/>
      </Event>
    </History>
  </Task>
</Tasks>
</file>

<file path=xl/drawings/drawing1.xml><?xml version="1.0" encoding="utf-8"?>
<xdr:wsDr xmlns:xdr="http://schemas.openxmlformats.org/drawingml/2006/spreadsheetDrawing" xmlns:a="http://schemas.openxmlformats.org/drawingml/2006/main">
  <xdr:twoCellAnchor>
    <xdr:from>
      <xdr:col>0</xdr:col>
      <xdr:colOff>400050</xdr:colOff>
      <xdr:row>1</xdr:row>
      <xdr:rowOff>57150</xdr:rowOff>
    </xdr:from>
    <xdr:to>
      <xdr:col>11</xdr:col>
      <xdr:colOff>552450</xdr:colOff>
      <xdr:row>22</xdr:row>
      <xdr:rowOff>123825</xdr:rowOff>
    </xdr:to>
    <xdr:sp macro="" textlink="">
      <xdr:nvSpPr>
        <xdr:cNvPr id="27650" name="Text Box 2">
          <a:extLst>
            <a:ext uri="{FF2B5EF4-FFF2-40B4-BE49-F238E27FC236}">
              <a16:creationId xmlns:a16="http://schemas.microsoft.com/office/drawing/2014/main" id="{69281E13-DC11-D38E-9542-CF67C221DD3E}"/>
            </a:ext>
          </a:extLst>
        </xdr:cNvPr>
        <xdr:cNvSpPr txBox="1">
          <a:spLocks noChangeArrowheads="1"/>
        </xdr:cNvSpPr>
      </xdr:nvSpPr>
      <xdr:spPr bwMode="auto">
        <a:xfrm>
          <a:off x="400050" y="238125"/>
          <a:ext cx="6858000" cy="38671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1" i="0" u="none" strike="noStrike" baseline="0">
              <a:solidFill>
                <a:srgbClr val="000000"/>
              </a:solidFill>
              <a:latin typeface="Calibri"/>
              <a:ea typeface="Calibri"/>
              <a:cs typeface="Calibri"/>
            </a:rPr>
            <a:t>LCBO WINES, SPIRITS &amp; BEER Product Needs 2025-26 (pre-subs due October 2025 - March 2026)</a:t>
          </a:r>
        </a:p>
        <a:p>
          <a:pPr algn="l" rtl="0">
            <a:defRPr sz="1000"/>
          </a:pPr>
          <a:endParaRPr lang="en-US" sz="1100" b="0" i="0" u="none" strike="noStrike" baseline="0">
            <a:solidFill>
              <a:srgbClr val="000000"/>
            </a:solidFill>
            <a:latin typeface="Calibri"/>
            <a:ea typeface="Calibri"/>
            <a:cs typeface="Calibri"/>
          </a:endParaRPr>
        </a:p>
        <a:p>
          <a:pPr algn="l" rtl="0">
            <a:defRPr sz="1000"/>
          </a:pPr>
          <a:r>
            <a:rPr lang="en-US" sz="1100" b="0" i="0" u="none" strike="noStrike" baseline="0">
              <a:solidFill>
                <a:srgbClr val="000000"/>
              </a:solidFill>
              <a:latin typeface="Calibri"/>
              <a:ea typeface="Calibri"/>
              <a:cs typeface="Calibri"/>
            </a:rPr>
            <a:t>We are pleased to provide you with the 2025-26 schedules of LCBO WINES, SPIRITS, BEER, CIDER AND READY TO DRINK Product Needs for pre-submissions due from October 2025 - March 2026 (see attachment). </a:t>
          </a:r>
        </a:p>
        <a:p>
          <a:pPr algn="l" rtl="0">
            <a:defRPr sz="1000"/>
          </a:pPr>
          <a:endParaRPr lang="en-US" sz="1100" b="0" i="0" u="none" strike="noStrike" baseline="0">
            <a:solidFill>
              <a:srgbClr val="000000"/>
            </a:solidFill>
            <a:latin typeface="Calibri"/>
            <a:ea typeface="Calibri"/>
            <a:cs typeface="Calibri"/>
          </a:endParaRPr>
        </a:p>
        <a:p>
          <a:pPr algn="l" rtl="0">
            <a:defRPr sz="1000"/>
          </a:pPr>
          <a:r>
            <a:rPr lang="en-US" sz="1100" b="0" i="0" u="none" strike="noStrike" baseline="0">
              <a:solidFill>
                <a:srgbClr val="000000"/>
              </a:solidFill>
              <a:latin typeface="Calibri"/>
              <a:ea typeface="Calibri"/>
              <a:cs typeface="Calibri"/>
            </a:rPr>
            <a:t>All new product tenders will be open in the LCBO’s New Item Submission System (NISS) beginning today, Monday, August 11, 2025.</a:t>
          </a:r>
        </a:p>
        <a:p>
          <a:pPr algn="l" rtl="0">
            <a:defRPr sz="1000"/>
          </a:pPr>
          <a:endParaRPr lang="en-US" sz="1100" b="0" i="0" u="none" strike="noStrike" baseline="0">
            <a:solidFill>
              <a:srgbClr val="000000"/>
            </a:solidFill>
            <a:latin typeface="Calibri"/>
            <a:ea typeface="Calibri"/>
            <a:cs typeface="Calibri"/>
          </a:endParaRPr>
        </a:p>
        <a:p>
          <a:pPr algn="l" rtl="0">
            <a:defRPr sz="1000"/>
          </a:pPr>
          <a:r>
            <a:rPr lang="en-US" sz="1100" b="0" i="0" u="none" strike="noStrike" baseline="0">
              <a:solidFill>
                <a:srgbClr val="000000"/>
              </a:solidFill>
              <a:latin typeface="Calibri"/>
              <a:ea typeface="Calibri"/>
              <a:cs typeface="Calibri"/>
            </a:rPr>
            <a:t>All submissions must be made through NISS. For new users, an introduction to the system and instructions on how to apply for access can be found here.  </a:t>
          </a:r>
        </a:p>
        <a:p>
          <a:pPr algn="l" rtl="0">
            <a:defRPr sz="1000"/>
          </a:pPr>
          <a:endParaRPr lang="en-US" sz="1100" b="0" i="0" u="none" strike="noStrike" baseline="0">
            <a:solidFill>
              <a:srgbClr val="000000"/>
            </a:solidFill>
            <a:latin typeface="Calibri"/>
            <a:ea typeface="Calibri"/>
            <a:cs typeface="Calibri"/>
          </a:endParaRPr>
        </a:p>
        <a:p>
          <a:pPr algn="l" rtl="0">
            <a:defRPr sz="1000"/>
          </a:pPr>
          <a:r>
            <a:rPr lang="en-US" sz="1100" b="0" i="0" u="none" strike="noStrike" baseline="0">
              <a:solidFill>
                <a:srgbClr val="000000"/>
              </a:solidFill>
              <a:latin typeface="Calibri"/>
              <a:ea typeface="Calibri"/>
              <a:cs typeface="Calibri"/>
            </a:rPr>
            <a:t>All complete NISS submissions must include the following:</a:t>
          </a:r>
        </a:p>
        <a:p>
          <a:pPr algn="l" rtl="0">
            <a:defRPr sz="1000"/>
          </a:pPr>
          <a:endParaRPr lang="en-US" sz="1100" b="0" i="0" u="none" strike="noStrike" baseline="0">
            <a:solidFill>
              <a:srgbClr val="000000"/>
            </a:solidFill>
            <a:latin typeface="Calibri"/>
            <a:ea typeface="Calibri"/>
            <a:cs typeface="Calibri"/>
          </a:endParaRPr>
        </a:p>
        <a:p>
          <a:pPr algn="l" rtl="0">
            <a:defRPr sz="1000"/>
          </a:pPr>
          <a:r>
            <a:rPr lang="en-US" sz="1100" b="0" i="0" u="none" strike="noStrike" baseline="0">
              <a:solidFill>
                <a:srgbClr val="000000"/>
              </a:solidFill>
              <a:latin typeface="Calibri"/>
              <a:ea typeface="Calibri"/>
              <a:cs typeface="Calibri"/>
            </a:rPr>
            <a:t>An online application.</a:t>
          </a:r>
        </a:p>
        <a:p>
          <a:pPr algn="l" rtl="0">
            <a:defRPr sz="1000"/>
          </a:pPr>
          <a:r>
            <a:rPr lang="en-US" sz="1100" b="0" i="0" u="none" strike="noStrike" baseline="0">
              <a:solidFill>
                <a:srgbClr val="000000"/>
              </a:solidFill>
              <a:latin typeface="Calibri"/>
              <a:ea typeface="Calibri"/>
              <a:cs typeface="Calibri"/>
            </a:rPr>
            <a:t>A one-page marketing plan, including itemized marketing spend for year one, and relevant product attributes and accolades.</a:t>
          </a:r>
        </a:p>
        <a:p>
          <a:pPr algn="l" rtl="0">
            <a:defRPr sz="1000"/>
          </a:pPr>
          <a:r>
            <a:rPr lang="en-US" sz="1100" b="0" i="0" u="none" strike="noStrike" baseline="0">
              <a:solidFill>
                <a:srgbClr val="000000"/>
              </a:solidFill>
              <a:latin typeface="Calibri"/>
              <a:ea typeface="Calibri"/>
              <a:cs typeface="Calibri"/>
            </a:rPr>
            <a:t>An image of the product and packaging.</a:t>
          </a:r>
        </a:p>
        <a:p>
          <a:pPr algn="l" rtl="0">
            <a:defRPr sz="1000"/>
          </a:pPr>
          <a:r>
            <a:rPr lang="en-US" sz="1100" b="0" i="0" u="none" strike="noStrike" baseline="0">
              <a:solidFill>
                <a:srgbClr val="000000"/>
              </a:solidFill>
              <a:latin typeface="Calibri"/>
              <a:ea typeface="Calibri"/>
              <a:cs typeface="Calibri"/>
            </a:rPr>
            <a:t> </a:t>
          </a:r>
        </a:p>
        <a:p>
          <a:pPr algn="l" rtl="0">
            <a:defRPr sz="1000"/>
          </a:pPr>
          <a:r>
            <a:rPr lang="en-US" sz="1100" b="0" i="0" u="none" strike="noStrike" baseline="0">
              <a:solidFill>
                <a:srgbClr val="000000"/>
              </a:solidFill>
              <a:latin typeface="Calibri"/>
              <a:ea typeface="Calibri"/>
              <a:cs typeface="Calibri"/>
            </a:rPr>
            <a:t>In addition, we encourage agents to provide as much relevant product information as possible. Up to three files (maximum 2 MB each) can be uploaded into NISS.</a:t>
          </a:r>
        </a:p>
        <a:p>
          <a:pPr algn="l" rtl="0">
            <a:defRPr sz="1000"/>
          </a:pPr>
          <a:endParaRPr lang="en-US" sz="1100" b="0" i="0" u="none" strike="noStrike" baseline="0">
            <a:solidFill>
              <a:srgbClr val="000000"/>
            </a:solidFill>
            <a:latin typeface="Calibri"/>
            <a:ea typeface="Calibri"/>
            <a:cs typeface="Calibri"/>
          </a:endParaRPr>
        </a:p>
        <a:p>
          <a:pPr algn="l" rtl="0">
            <a:defRPr sz="1000"/>
          </a:pPr>
          <a:r>
            <a:rPr lang="en-US" sz="1100" b="0" i="0" u="none" strike="noStrike" baseline="0">
              <a:solidFill>
                <a:srgbClr val="000000"/>
              </a:solidFill>
              <a:latin typeface="Calibri"/>
              <a:ea typeface="Calibri"/>
              <a:cs typeface="Calibri"/>
            </a:rPr>
            <a:t>Questions may be directed to the relevant Category or Product Manager.</a:t>
          </a:r>
        </a:p>
      </xdr:txBody>
    </xdr:sp>
    <xdr:clientData/>
  </xdr:twoCellAnchor>
</xdr:wsDr>
</file>

<file path=xl/persons/person.xml><?xml version="1.0" encoding="utf-8"?>
<personList xmlns="http://schemas.microsoft.com/office/spreadsheetml/2018/threadedcomments" xmlns:x="http://schemas.openxmlformats.org/spreadsheetml/2006/main">
  <person displayName="Liao, Emily" id="{C78A8473-AFD8-4C0D-91CF-4DE3FA8C1F27}" userId="emily.liao@lcbo.com" providerId="PeoplePicker"/>
  <person displayName="Chapman, Lisa" id="{4EB9F27B-ABC4-4F6B-893E-2E107A84F869}" userId="Lisa.Chapman@lcbo.com" providerId="PeoplePicker"/>
  <person displayName="Farrell, Paul" id="{A53C9FFA-6879-456D-A4B4-F9F9C53A46D1}" userId="paul.farrell@lcbo.com" providerId="PeoplePicker"/>
  <person displayName="Sahni, Simran" id="{A19DA066-EE6C-470D-A74C-9DB2DA747483}" userId="simran.sahni@lcbo.com" providerId="PeoplePicker"/>
  <person displayName="Bailey, Alanna" id="{87C911DF-CBD5-4A20-8E09-359A1261E7D3}" userId="alanna.bailey@lcbo.com" providerId="PeoplePicker"/>
  <person displayName="Dillas, Jeryca" id="{9B29CC5A-1C90-4EED-BCC3-B9A1ED5BEC5C}" userId="jeryca.dillas@lcbo.com" providerId="PeoplePicker"/>
  <person displayName="Kim, Jessilynn" id="{C7EF7C69-0B35-4BC8-BEB4-64E5DD6827F3}" userId="jessilynn.kim@lcbo.com" providerId="PeoplePicker"/>
  <person displayName="Mustard, Amanda" id="{B5B785F5-8192-4D33-9620-6F6C20DCD986}" userId="amanda.mustard@lcbo.com" providerId="PeoplePicker"/>
  <person displayName="MacDonald, Greg" id="{EBF993D1-CDB7-488C-85DC-75B7036EF6C5}" userId="greg.macdonald@lcbo.com" providerId="PeoplePicker"/>
  <person displayName="Bannon, Jessica" id="{93A8ED80-58D5-42B4-BFF3-0AD49679A4C4}" userId="jessica.bannon@lcbo.com" providerId="PeoplePicker"/>
  <person displayName="Pearce, Madison" id="{ED2D81DB-3DC3-4B1E-BAEC-8417B7780FB8}" userId="madison.pearce2@lcbo.com" providerId="PeoplePicker"/>
  <person displayName="Roth, Stacee" id="{450C71C5-64F6-4D9A-AFBB-8FCBF9D52D1C}" userId="S::stacee.roth@lcbo.com::bd39191d-5d0d-4bf3-9c65-79312fe4f3b5" providerId="AD"/>
  <person displayName="Sahni, Simran" id="{FC859989-CCA5-4317-B336-27DC1A7F4DF1}" userId="S::simran.sahni@lcbo.com::50cfb8ee-89d3-45d9-ac79-bbc21a3bf735" providerId="AD"/>
  <person displayName="Bailey, Alanna" id="{D32A9623-9E50-4AEB-AD34-732B51165B74}" userId="S::alanna.bailey@lcbo.com::342e5ef8-6dc1-4900-82db-fcd53c4415bb" providerId="AD"/>
  <person displayName="Dillas, Jeryca" id="{06459311-FDDC-4B13-9FA6-84B5CE9C1DEE}" userId="S::jeryca.dillas@lcbo.com::e0a25190-8749-44f4-8871-030cc2d1b779" providerId="AD"/>
  <person displayName="Kim, Jessilynn" id="{FF814645-CAEF-4B9C-B6F6-0F44AD67B6A6}" userId="S::jessilynn.kim@lcbo.com::a0813cbb-c24c-4553-9262-7181978ba8fb" providerId="AD"/>
  <person displayName="Mustard, Amanda" id="{104F94A9-22E7-4FE9-A838-B5B5A57322A3}" userId="S::amanda.mustard@lcbo.com::9995135f-a13c-4ad8-9862-e1200a78add5" providerId="AD"/>
  <person displayName="Brummer, Astrid" id="{3D9C8ABC-58DF-4467-A7D4-196E6EA4D535}" userId="S::astrid.brummer@lcbo.com::39b595d5-45cb-4f0e-8afe-aab3aedd9a62" providerId="AD"/>
  <person displayName="Guilleman, Katelyn" id="{81A99B1B-98A7-42F8-A705-29C12E3037B5}" userId="S::katelyn.guilleman@lcbo.com::7fb44305-204c-4e92-bf2d-3ea346dddc5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 dT="2023-11-16T18:21:41.14" personId="{81A99B1B-98A7-42F8-A705-29C12E3037B5}" id="{9292C922-0749-45B2-BEA8-A7B96B36776C}">
    <text>+ 1 week from Pre-Sub</text>
  </threadedComment>
  <threadedComment ref="I2" dT="2023-11-16T18:22:00.98" personId="{81A99B1B-98A7-42F8-A705-29C12E3037B5}" id="{91256FDC-C7BF-4051-AD9D-07A55C340A36}">
    <text>+3 weeks from Call Back Deadline</text>
  </threadedComment>
  <threadedComment ref="J2" dT="2023-11-16T19:09:57.90" personId="{81A99B1B-98A7-42F8-A705-29C12E3037B5}" id="{965039E4-EE16-4A15-8652-62529C4E360C}">
    <text>+ 6 days from Sample Deadline</text>
  </threadedComment>
  <threadedComment ref="F19" dT="2024-11-15T18:24:07.13" personId="{D32A9623-9E50-4AEB-AD34-732B51165B74}" id="{DFC1C1BC-980D-444E-830D-E452405B71F4}">
    <text>@Liao, Emily @Pearce, Madison I took out the second reference to ecomm exclusives.</text>
    <mentions>
      <mention mentionpersonId="{C78A8473-AFD8-4C0D-91CF-4DE3FA8C1F27}" mentionId="{1F06DE79-E094-442B-AA61-763C50359386}" startIndex="0" length="12"/>
      <mention mentionpersonId="{ED2D81DB-3DC3-4B1E-BAEC-8417B7780FB8}" mentionId="{A75B54EA-EC39-40BF-B904-D06EEC60343D}" startIndex="13" length="16"/>
    </mentions>
  </threadedComment>
  <threadedComment ref="F23" dT="2024-11-15T18:26:42.89" personId="{D32A9623-9E50-4AEB-AD34-732B51165B74}" id="{3AAD12BC-8540-42D4-BF0B-5B270A7CD8DF}">
    <text>@Mustard, Amanda @Kim, Jessilynn I know we don't officially have the new floor price but maybe we can use the estimate. I think 32.95 will be pretty close to floor once this tender happens. Or say something generic like products priced above minimum retail price..?</text>
    <mentions>
      <mention mentionpersonId="{B5B785F5-8192-4D33-9620-6F6C20DCD986}" mentionId="{E30E1595-A316-489B-B262-4582438F8BDC}" startIndex="0" length="16"/>
      <mention mentionpersonId="{C7EF7C69-0B35-4BC8-BEB4-64E5DD6827F3}" mentionId="{EE274C80-D892-4CC7-93FF-F511EED34FDF}" startIndex="17" length="15"/>
    </mentions>
  </threadedComment>
  <threadedComment ref="F23" dT="2024-11-15T19:30:36.11" personId="{FF814645-CAEF-4B9C-B6F6-0F44AD67B6A6}" id="{90DF754C-A23E-4805-8962-6E673267ADEF}" parentId="{3AAD12BC-8540-42D4-BF0B-5B270A7CD8DF}">
    <text>@Bailey, Alanna  - will replace with generic guideline</text>
    <mentions>
      <mention mentionpersonId="{87C911DF-CBD5-4A20-8E09-359A1261E7D3}" mentionId="{B326F4B7-C2B5-42FF-8EAC-2246B7F52FB9}" startIndex="0" length="15"/>
    </mentions>
  </threadedComment>
  <threadedComment ref="F25" dT="2024-11-15T13:37:56.98" personId="{D32A9623-9E50-4AEB-AD34-732B51165B74}" id="{2ABD1C5F-F9C0-4AE8-B157-5271984F12BE}">
    <text>@Bannon, Jessica @Mustard, Amanda @Sahni, Simran @Kim, Jessilynn I think we should take out the ecomm exclusive line out. Agreed.</text>
    <mentions>
      <mention mentionpersonId="{93A8ED80-58D5-42B4-BFF3-0AD49679A4C4}" mentionId="{C569B33C-6222-48ED-8139-AB990A126D51}" startIndex="0" length="16"/>
      <mention mentionpersonId="{B5B785F5-8192-4D33-9620-6F6C20DCD986}" mentionId="{C55433F9-26D8-464C-83C5-13BBFE594D47}" startIndex="17" length="16"/>
      <mention mentionpersonId="{A19DA066-EE6C-470D-A74C-9DB2DA747483}" mentionId="{D6A0402F-B978-4682-B940-CEF6E8CCF9FD}" startIndex="34" length="14"/>
      <mention mentionpersonId="{C7EF7C69-0B35-4BC8-BEB4-64E5DD6827F3}" mentionId="{A0DF8927-4A45-4DAB-9BA6-25028DA401DF}" startIndex="49" length="15"/>
    </mentions>
  </threadedComment>
  <threadedComment ref="F25" dT="2024-11-15T13:42:21.74" personId="{FF814645-CAEF-4B9C-B6F6-0F44AD67B6A6}" id="{7A66807D-32E8-4A82-BABD-CC2C4BB4A1BD}" parentId="{2ABD1C5F-F9C0-4AE8-B157-5271984F12BE}">
    <text>@Bailey, Alanna  - yes, I'll remove that and review entire list for all BUs</text>
    <mentions>
      <mention mentionpersonId="{87C911DF-CBD5-4A20-8E09-359A1261E7D3}" mentionId="{EDA2B159-0F84-47A7-B0C8-812563B1CBAE}" startIndex="0" length="15"/>
    </mentions>
  </threadedComment>
  <threadedComment ref="F25" dT="2024-11-15T16:12:42.85" personId="{104F94A9-22E7-4FE9-A838-B5B5A57322A3}" id="{458D707D-A068-49DB-B206-DCA68A1BA242}" parentId="{2ABD1C5F-F9C0-4AE8-B157-5271984F12BE}">
    <text>@Kim, Jessilynn thank you!</text>
    <mentions>
      <mention mentionpersonId="{C7EF7C69-0B35-4BC8-BEB4-64E5DD6827F3}" mentionId="{6B35C593-CEFC-4AB4-B2CA-FAF6477E8C9F}" startIndex="0" length="15"/>
    </mentions>
  </threadedComment>
  <threadedComment ref="F30" dT="2024-11-12T18:40:09.58" personId="{3D9C8ABC-58DF-4467-A7D4-196E6EA4D535}" id="{75C1EA60-A30C-4E8C-AE7C-E86F892B6896}">
    <text>@MacDonald, Greg @Chapman, Lisa Hey EW friends! Don't forget to insert your product specifications for your seasonal summer call. Maybe you want to copy and paste from NWW and then make adjustments to reflect what you really want? Maybe rewrite it completely?</text>
    <mentions>
      <mention mentionpersonId="{EBF993D1-CDB7-488C-85DC-75B7036EF6C5}" mentionId="{EB36FD53-99FA-4344-A070-FE598DB49452}" startIndex="0" length="16"/>
      <mention mentionpersonId="{4EB9F27B-ABC4-4F6B-893E-2E107A84F869}" mentionId="{8AD8E414-6F37-42A8-941F-94CF8769E8D4}" startIndex="17" length="14"/>
    </mentions>
  </threadedComment>
  <threadedComment ref="F33" dT="2024-11-15T13:42:11.96" personId="{D32A9623-9E50-4AEB-AD34-732B51165B74}" id="{3BC658B6-4B4C-47E7-A854-6B5BF5920D1F}">
    <text>@Sahni, Simran  I think this needs to be reviewed. It references licensees 3 times. Not sure why they also need to confirm quantities in advance.</text>
    <mentions>
      <mention mentionpersonId="{A19DA066-EE6C-470D-A74C-9DB2DA747483}" mentionId="{5449AC0F-72D6-402D-8419-3B2AFC6A24F3}" startIndex="0" length="14"/>
    </mentions>
  </threadedComment>
  <threadedComment ref="F33" dT="2024-11-15T14:15:35.47" personId="{FC859989-CCA5-4317-B336-27DC1A7F4DF1}" id="{476BE89B-15CB-40C1-978A-7BFC50F29C8D}" parentId="{3BC658B6-4B4C-47E7-A854-6B5BF5920D1F}">
    <text xml:space="preserve">@Bailey, Alanna I've updated it basis your feedback- removed the part where we mention they need to confirm quantities! LMK if this works! </text>
    <mentions>
      <mention mentionpersonId="{87C911DF-CBD5-4A20-8E09-359A1261E7D3}" mentionId="{CA4E13FD-7BF4-4677-B7BF-849DDB4F5ECA}" startIndex="0" length="15"/>
    </mentions>
  </threadedComment>
  <threadedComment ref="F37" dT="2024-11-15T13:46:34.24" personId="{D32A9623-9E50-4AEB-AD34-732B51165B74}" id="{2E0415EE-EAE1-4EFF-836E-F4C52A2997EF}">
    <text>@Mustard, Amanda I think we cut out the bottom reference to ecomm as we mention also in the program descriptions?</text>
    <mentions>
      <mention mentionpersonId="{B5B785F5-8192-4D33-9620-6F6C20DCD986}" mentionId="{92562FD1-9970-449A-AACA-B6690780765C}" startIndex="0" length="1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H2" dT="2023-11-16T18:21:41.14" personId="{81A99B1B-98A7-42F8-A705-29C12E3037B5}" id="{8D6E6E32-842E-4A16-B1BC-200D2A01E09E}">
    <text>+ 1 week from Pre-Sub</text>
  </threadedComment>
  <threadedComment ref="I2" dT="2023-11-16T18:22:00.98" personId="{81A99B1B-98A7-42F8-A705-29C12E3037B5}" id="{260F93FA-88E0-4C88-97B7-F7C31DCAE8B3}">
    <text>+3 weeks from Call Back Deadline</text>
  </threadedComment>
  <threadedComment ref="J2" dT="2023-11-16T19:09:57.90" personId="{81A99B1B-98A7-42F8-A705-29C12E3037B5}" id="{878459E7-E10D-4858-B387-DB15A5F22DBD}">
    <text>+ 6 days from Sample Deadline</text>
  </threadedComment>
</ThreadedComments>
</file>

<file path=xl/threadedComments/threadedComment3.xml><?xml version="1.0" encoding="utf-8"?>
<ThreadedComments xmlns="http://schemas.microsoft.com/office/spreadsheetml/2018/threadedcomments" xmlns:x="http://schemas.openxmlformats.org/spreadsheetml/2006/main">
  <threadedComment ref="L18" dT="2022-12-13T13:39:47.54" personId="{450C71C5-64F6-4D9A-AFBB-8FCBF9D52D1C}" id="{9CF61426-487F-44DF-A8B8-27596156905E}">
    <text>@Farrell, Paul can you add the max # submissions</text>
    <mentions>
      <mention mentionpersonId="{A53C9FFA-6879-456D-A4B4-F9F9C53A46D1}" mentionId="{10BA459F-096E-42F2-A0E8-3DB35315A554}" startIndex="0" length="14"/>
    </mentions>
  </threadedComment>
  <threadedComment ref="L19" dT="2022-12-13T13:40:13.79" personId="{450C71C5-64F6-4D9A-AFBB-8FCBF9D52D1C}" id="{117D9330-C70F-4D8F-9F4C-5891A49A53B3}">
    <text>@Farrell, Paul  can you add the max # submissions</text>
    <mentions>
      <mention mentionpersonId="{A53C9FFA-6879-456D-A4B4-F9F9C53A46D1}" mentionId="{17BE272D-2AE9-4E7C-B5F6-BAE388F61010}" startIndex="0" length="14"/>
    </mentions>
  </threadedComment>
  <threadedComment ref="F21" dT="2022-12-19T17:09:19.09" personId="{D32A9623-9E50-4AEB-AD34-732B51165B74}" id="{8CF2A8B3-67E6-4467-8AB8-8F34C6443EB8}">
    <text>@Dillas, Jeryca should we say $30.75+? Really we won't be buying anything standard</text>
    <mentions>
      <mention mentionpersonId="{9B29CC5A-1C90-4EED-BCC3-B9A1ED5BEC5C}" mentionId="{E3608A2E-F2CD-4B29-AA5A-9A52CB79FE20}" startIndex="0" length="15"/>
    </mentions>
  </threadedComment>
  <threadedComment ref="G22" dT="2022-12-19T17:10:33.85" personId="{D32A9623-9E50-4AEB-AD34-732B51165B74}" id="{D2FAAB06-3A3B-4710-A2CF-04C8BD46FC9D}">
    <text>@Dillas, Jeryca i feel like some of the trend examples can be 'refreshed' also shoudl we remove no alc?</text>
    <mentions>
      <mention mentionpersonId="{9B29CC5A-1C90-4EED-BCC3-B9A1ED5BEC5C}" mentionId="{49C4D873-1056-4BCB-8689-74BB7834A02A}" startIndex="0" length="15"/>
    </mentions>
  </threadedComment>
  <threadedComment ref="G22" dT="2022-12-19T18:46:16.88" personId="{06459311-FDDC-4B13-9FA6-84B5CE9C1DEE}" id="{0462D8EC-E400-459A-A03A-73AA98771B34}" parentId="{D2FAAB06-3A3B-4710-A2CF-04C8BD46FC9D}">
    <text>@Bailey, Alanna updated!</text>
    <mentions>
      <mention mentionpersonId="{87C911DF-CBD5-4A20-8E09-359A1261E7D3}" mentionId="{B969D823-D7C5-42D9-B439-8367364C34F2}" startIndex="0" length="15"/>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K18" dT="2022-12-13T13:39:47.54" personId="{450C71C5-64F6-4D9A-AFBB-8FCBF9D52D1C}" id="{3BA11609-A41E-4809-8CDF-7CBCF63EB984}">
    <text>@Farrell, Paul can you add the max # submissions</text>
    <mentions>
      <mention mentionpersonId="{A53C9FFA-6879-456D-A4B4-F9F9C53A46D1}" mentionId="{90918396-B296-445A-B45D-E187FEF3DBCF}" startIndex="0" length="14"/>
    </mentions>
  </threadedComment>
  <threadedComment ref="K19" dT="2022-12-13T13:40:13.79" personId="{450C71C5-64F6-4D9A-AFBB-8FCBF9D52D1C}" id="{D8941EA6-B5F6-47F2-B8D4-3D00BCE07C4D}">
    <text>@Farrell, Paul  can you add the max # submissions</text>
    <mentions>
      <mention mentionpersonId="{A53C9FFA-6879-456D-A4B4-F9F9C53A46D1}" mentionId="{D937EADE-C6D7-4446-ABAA-47DC63CE4BB9}" startIndex="0" length="14"/>
    </mentions>
  </threadedComment>
  <threadedComment ref="E21" dT="2022-12-19T17:09:19.09" personId="{D32A9623-9E50-4AEB-AD34-732B51165B74}" id="{69C21F64-7A54-4FA9-A73F-00F8D2B6CDE9}">
    <text>@Dillas, Jeryca should we say $30.75+? Really we won't be buying anything standard</text>
    <mentions>
      <mention mentionpersonId="{9B29CC5A-1C90-4EED-BCC3-B9A1ED5BEC5C}" mentionId="{91AAAEF3-8F73-4EA2-B42B-BA97CC0D44FD}" startIndex="0" length="15"/>
    </mentions>
  </threadedComment>
  <threadedComment ref="F22" dT="2022-12-19T17:10:33.85" personId="{D32A9623-9E50-4AEB-AD34-732B51165B74}" id="{C53C6524-1273-4400-8D4F-78C9DB041D52}">
    <text>@Dillas, Jeryca i feel like some of the trend examples can be 'refreshed' also shoudl we remove no alc?</text>
    <mentions>
      <mention mentionpersonId="{9B29CC5A-1C90-4EED-BCC3-B9A1ED5BEC5C}" mentionId="{DD582ECE-F5BE-4352-B9DA-0CD3F2672445}" startIndex="0" length="15"/>
    </mentions>
  </threadedComment>
  <threadedComment ref="F22" dT="2022-12-19T18:46:16.88" personId="{06459311-FDDC-4B13-9FA6-84B5CE9C1DEE}" id="{E2EFF275-867D-42D1-A53D-7F2C818D019B}" parentId="{C53C6524-1273-4400-8D4F-78C9DB041D52}">
    <text>@Bailey, Alanna updated!</text>
    <mentions>
      <mention mentionpersonId="{87C911DF-CBD5-4A20-8E09-359A1261E7D3}" mentionId="{C74FB883-09A9-43A6-83AD-EFDBD71D9B63}" startIndex="0" length="15"/>
    </mentions>
  </threadedComment>
  <threadedComment ref="E36" dT="2022-12-13T13:50:13.47" personId="{450C71C5-64F6-4D9A-AFBB-8FCBF9D52D1C}" id="{BB534B4E-4893-4ADD-9BED-F2F4C3321527}">
    <text>@Farrell, Paul can we start price higher than floor?</text>
    <mentions>
      <mention mentionpersonId="{A53C9FFA-6879-456D-A4B4-F9F9C53A46D1}" mentionId="{3D58B3BF-01A8-46E7-92EC-5A0145BE7351}" startIndex="0" length="14"/>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9.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0.bin"/><Relationship Id="rId5" Type="http://schemas.microsoft.com/office/2019/04/relationships/documenttask" Target="../documenttasks/documenttask1.xml"/><Relationship Id="rId4"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7.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1"/>
  <sheetViews>
    <sheetView zoomScale="60" zoomScaleNormal="60" workbookViewId="0">
      <pane xSplit="3" ySplit="3" topLeftCell="D7" activePane="bottomRight" state="frozen"/>
      <selection pane="topRight" activeCell="D1" sqref="D1"/>
      <selection pane="bottomLeft" activeCell="A4" sqref="A4"/>
      <selection pane="bottomRight" activeCell="E7" sqref="E7"/>
    </sheetView>
  </sheetViews>
  <sheetFormatPr defaultColWidth="9.42578125" defaultRowHeight="12.75" x14ac:dyDescent="0.25"/>
  <cols>
    <col min="1" max="1" width="12.42578125" style="4" customWidth="1"/>
    <col min="2" max="2" width="20.42578125" style="6" customWidth="1"/>
    <col min="3" max="3" width="28" style="5" bestFit="1" customWidth="1"/>
    <col min="4" max="4" width="16.5703125" style="4" customWidth="1"/>
    <col min="5" max="5" width="15.42578125" style="4" bestFit="1" customWidth="1"/>
    <col min="6" max="6" width="72.42578125" style="3" customWidth="1"/>
    <col min="7" max="8" width="12.42578125" style="2" bestFit="1" customWidth="1"/>
    <col min="9" max="9" width="13.42578125" style="2" customWidth="1"/>
    <col min="10" max="10" width="17.42578125" style="2" customWidth="1"/>
    <col min="11" max="11" width="15.5703125" style="2" customWidth="1"/>
    <col min="12" max="12" width="15.42578125" style="2" customWidth="1"/>
    <col min="13" max="13" width="20" style="2" customWidth="1"/>
    <col min="14" max="14" width="26.42578125" style="1" customWidth="1"/>
    <col min="15" max="15" width="9.42578125" style="1"/>
    <col min="16" max="16" width="10.5703125" style="1" bestFit="1" customWidth="1"/>
    <col min="17" max="16384" width="9.42578125" style="1"/>
  </cols>
  <sheetData>
    <row r="1" spans="1:15" x14ac:dyDescent="0.25">
      <c r="H1" s="2">
        <f>H6-G6</f>
        <v>7</v>
      </c>
      <c r="I1" s="2">
        <f>I6-H6</f>
        <v>21</v>
      </c>
      <c r="J1" s="2">
        <f>J6-I6</f>
        <v>6</v>
      </c>
    </row>
    <row r="2" spans="1:15" ht="13.5" thickBot="1" x14ac:dyDescent="0.3">
      <c r="A2" s="289"/>
      <c r="B2" s="290"/>
      <c r="C2" s="289"/>
      <c r="D2" s="289"/>
      <c r="E2" s="291"/>
      <c r="F2" s="291"/>
      <c r="G2" s="291"/>
      <c r="H2" s="291"/>
      <c r="I2" s="291"/>
      <c r="J2" s="291"/>
    </row>
    <row r="3" spans="1:15" s="35" customFormat="1" ht="57.4" customHeight="1" x14ac:dyDescent="0.25">
      <c r="A3" s="39" t="s">
        <v>0</v>
      </c>
      <c r="B3" s="37" t="s">
        <v>1</v>
      </c>
      <c r="C3" s="37" t="s">
        <v>2</v>
      </c>
      <c r="D3" s="37" t="s">
        <v>3</v>
      </c>
      <c r="E3" s="37" t="s">
        <v>4</v>
      </c>
      <c r="F3" s="37" t="s">
        <v>5</v>
      </c>
      <c r="G3" s="38" t="s">
        <v>6</v>
      </c>
      <c r="H3" s="38" t="s">
        <v>7</v>
      </c>
      <c r="I3" s="38" t="s">
        <v>8</v>
      </c>
      <c r="J3" s="38" t="s">
        <v>9</v>
      </c>
      <c r="K3" s="37" t="s">
        <v>10</v>
      </c>
      <c r="L3" s="37" t="s">
        <v>11</v>
      </c>
      <c r="M3" s="36" t="s">
        <v>12</v>
      </c>
      <c r="N3" s="35" t="s">
        <v>13</v>
      </c>
    </row>
    <row r="4" spans="1:15" s="35" customFormat="1" ht="76.5" x14ac:dyDescent="0.25">
      <c r="A4" s="16" t="s">
        <v>14</v>
      </c>
      <c r="B4" s="15"/>
      <c r="C4" s="14" t="s">
        <v>15</v>
      </c>
      <c r="D4" s="13" t="s">
        <v>16</v>
      </c>
      <c r="E4" s="13" t="s">
        <v>17</v>
      </c>
      <c r="F4" s="12" t="s">
        <v>18</v>
      </c>
      <c r="G4" s="34">
        <v>42825</v>
      </c>
      <c r="H4" s="34">
        <v>42825</v>
      </c>
      <c r="I4" s="34">
        <v>42825</v>
      </c>
      <c r="J4" s="34">
        <v>42825</v>
      </c>
      <c r="K4" s="34">
        <v>42846</v>
      </c>
      <c r="L4" s="15"/>
      <c r="M4" s="16"/>
    </row>
    <row r="5" spans="1:15" s="35" customFormat="1" ht="130.35" customHeight="1" x14ac:dyDescent="0.25">
      <c r="A5" s="16" t="s">
        <v>14</v>
      </c>
      <c r="B5" s="15"/>
      <c r="C5" s="14" t="s">
        <v>19</v>
      </c>
      <c r="D5" s="13" t="s">
        <v>20</v>
      </c>
      <c r="E5" s="13" t="s">
        <v>21</v>
      </c>
      <c r="F5" s="12" t="s">
        <v>22</v>
      </c>
      <c r="G5" s="34">
        <v>42769</v>
      </c>
      <c r="H5" s="34">
        <v>42776</v>
      </c>
      <c r="I5" s="34">
        <v>42797</v>
      </c>
      <c r="J5" s="34">
        <v>42803</v>
      </c>
      <c r="K5" s="34">
        <v>42831</v>
      </c>
      <c r="L5" s="15"/>
      <c r="M5" s="16"/>
    </row>
    <row r="6" spans="1:15" ht="89.25" x14ac:dyDescent="0.25">
      <c r="A6" s="16" t="s">
        <v>23</v>
      </c>
      <c r="B6" s="15"/>
      <c r="C6" s="14" t="s">
        <v>24</v>
      </c>
      <c r="D6" s="13" t="s">
        <v>16</v>
      </c>
      <c r="E6" s="21" t="s">
        <v>25</v>
      </c>
      <c r="F6" s="12" t="s">
        <v>26</v>
      </c>
      <c r="G6" s="34">
        <f t="shared" ref="G6:G14" si="0">H6-7</f>
        <v>42776</v>
      </c>
      <c r="H6" s="34">
        <f t="shared" ref="H6:H19" si="1">I6-21</f>
        <v>42783</v>
      </c>
      <c r="I6" s="34">
        <f t="shared" ref="I6:I19" si="2">J6-6</f>
        <v>42804</v>
      </c>
      <c r="J6" s="34">
        <v>42810</v>
      </c>
      <c r="K6" s="34">
        <f>J6+14</f>
        <v>42824</v>
      </c>
      <c r="L6" s="9"/>
      <c r="M6" s="9"/>
    </row>
    <row r="7" spans="1:15" ht="75.400000000000006" customHeight="1" x14ac:dyDescent="0.25">
      <c r="A7" s="16"/>
      <c r="B7" s="15"/>
      <c r="C7" s="14"/>
      <c r="D7" s="13"/>
      <c r="E7" s="13"/>
      <c r="F7" s="12"/>
      <c r="G7" s="34">
        <f t="shared" si="0"/>
        <v>42783</v>
      </c>
      <c r="H7" s="34">
        <f t="shared" si="1"/>
        <v>42790</v>
      </c>
      <c r="I7" s="34">
        <f t="shared" si="2"/>
        <v>42811</v>
      </c>
      <c r="J7" s="34">
        <v>42817</v>
      </c>
      <c r="K7" s="34"/>
      <c r="L7" s="9"/>
      <c r="M7" s="9"/>
    </row>
    <row r="8" spans="1:15" s="5" customFormat="1" ht="63.75" x14ac:dyDescent="0.25">
      <c r="A8" s="16" t="s">
        <v>27</v>
      </c>
      <c r="B8" s="33"/>
      <c r="C8" s="14" t="s">
        <v>28</v>
      </c>
      <c r="D8" s="13" t="s">
        <v>16</v>
      </c>
      <c r="E8" s="13" t="s">
        <v>29</v>
      </c>
      <c r="F8" s="14" t="s">
        <v>30</v>
      </c>
      <c r="G8" s="11">
        <f t="shared" si="0"/>
        <v>43168</v>
      </c>
      <c r="H8" s="11">
        <f t="shared" si="1"/>
        <v>43175</v>
      </c>
      <c r="I8" s="11">
        <f t="shared" si="2"/>
        <v>43196</v>
      </c>
      <c r="J8" s="11">
        <v>43202</v>
      </c>
      <c r="K8" s="11"/>
      <c r="L8" s="9"/>
      <c r="M8" s="9"/>
    </row>
    <row r="9" spans="1:15" ht="38.25" x14ac:dyDescent="0.25">
      <c r="A9" s="16" t="s">
        <v>31</v>
      </c>
      <c r="B9" s="15"/>
      <c r="C9" s="14" t="s">
        <v>32</v>
      </c>
      <c r="D9" s="13" t="s">
        <v>20</v>
      </c>
      <c r="E9" s="13" t="s">
        <v>33</v>
      </c>
      <c r="F9" s="12" t="s">
        <v>34</v>
      </c>
      <c r="G9" s="11">
        <f t="shared" si="0"/>
        <v>43168</v>
      </c>
      <c r="H9" s="11">
        <f t="shared" si="1"/>
        <v>43175</v>
      </c>
      <c r="I9" s="11">
        <f t="shared" si="2"/>
        <v>43196</v>
      </c>
      <c r="J9" s="11">
        <v>43202</v>
      </c>
      <c r="K9" s="11"/>
      <c r="L9" s="9"/>
      <c r="M9" s="9"/>
      <c r="O9" s="25"/>
    </row>
    <row r="10" spans="1:15" ht="38.25" x14ac:dyDescent="0.25">
      <c r="A10" s="16" t="s">
        <v>31</v>
      </c>
      <c r="B10" s="15"/>
      <c r="C10" s="14" t="s">
        <v>35</v>
      </c>
      <c r="D10" s="13" t="s">
        <v>20</v>
      </c>
      <c r="E10" s="13" t="s">
        <v>36</v>
      </c>
      <c r="F10" s="12" t="s">
        <v>37</v>
      </c>
      <c r="G10" s="11">
        <f t="shared" si="0"/>
        <v>43168</v>
      </c>
      <c r="H10" s="11">
        <f t="shared" si="1"/>
        <v>43175</v>
      </c>
      <c r="I10" s="11">
        <f t="shared" si="2"/>
        <v>43196</v>
      </c>
      <c r="J10" s="11">
        <v>43202</v>
      </c>
      <c r="K10" s="9"/>
      <c r="L10" s="9"/>
      <c r="M10" s="9"/>
      <c r="O10" s="25"/>
    </row>
    <row r="11" spans="1:15" ht="76.5" customHeight="1" x14ac:dyDescent="0.25">
      <c r="A11" s="16" t="s">
        <v>38</v>
      </c>
      <c r="B11" s="15"/>
      <c r="C11" s="14" t="s">
        <v>39</v>
      </c>
      <c r="D11" s="13" t="s">
        <v>40</v>
      </c>
      <c r="E11" s="13" t="s">
        <v>41</v>
      </c>
      <c r="F11" s="12" t="s">
        <v>42</v>
      </c>
      <c r="G11" s="11">
        <f t="shared" si="0"/>
        <v>43175</v>
      </c>
      <c r="H11" s="11">
        <f t="shared" si="1"/>
        <v>43182</v>
      </c>
      <c r="I11" s="11">
        <f t="shared" si="2"/>
        <v>43203</v>
      </c>
      <c r="J11" s="11">
        <v>43209</v>
      </c>
      <c r="K11" s="9"/>
      <c r="L11" s="9"/>
      <c r="M11" s="9"/>
      <c r="O11" s="25"/>
    </row>
    <row r="12" spans="1:15" s="5" customFormat="1" ht="54.75" customHeight="1" x14ac:dyDescent="0.25">
      <c r="A12" s="16" t="s">
        <v>31</v>
      </c>
      <c r="B12" s="15"/>
      <c r="C12" s="14" t="s">
        <v>43</v>
      </c>
      <c r="D12" s="13" t="s">
        <v>20</v>
      </c>
      <c r="E12" s="13" t="s">
        <v>17</v>
      </c>
      <c r="F12" s="14" t="s">
        <v>44</v>
      </c>
      <c r="G12" s="11">
        <f t="shared" si="0"/>
        <v>43182</v>
      </c>
      <c r="H12" s="11">
        <f t="shared" si="1"/>
        <v>43189</v>
      </c>
      <c r="I12" s="11">
        <f t="shared" si="2"/>
        <v>43210</v>
      </c>
      <c r="J12" s="11">
        <v>43216</v>
      </c>
      <c r="K12" s="9"/>
      <c r="L12" s="9"/>
      <c r="M12" s="9"/>
      <c r="O12" s="25"/>
    </row>
    <row r="13" spans="1:15" s="5" customFormat="1" ht="60.75" customHeight="1" x14ac:dyDescent="0.25">
      <c r="A13" s="16" t="s">
        <v>38</v>
      </c>
      <c r="B13" s="33"/>
      <c r="C13" s="14" t="s">
        <v>45</v>
      </c>
      <c r="D13" s="13" t="s">
        <v>46</v>
      </c>
      <c r="E13" s="13" t="s">
        <v>17</v>
      </c>
      <c r="F13" s="14" t="s">
        <v>47</v>
      </c>
      <c r="G13" s="11">
        <f t="shared" si="0"/>
        <v>43182</v>
      </c>
      <c r="H13" s="11">
        <f t="shared" si="1"/>
        <v>43189</v>
      </c>
      <c r="I13" s="11">
        <f t="shared" si="2"/>
        <v>43210</v>
      </c>
      <c r="J13" s="11">
        <v>43216</v>
      </c>
      <c r="K13" s="9"/>
      <c r="L13" s="9"/>
      <c r="M13" s="9"/>
      <c r="O13" s="25"/>
    </row>
    <row r="14" spans="1:15" s="5" customFormat="1" ht="50.1" customHeight="1" x14ac:dyDescent="0.25">
      <c r="A14" s="16" t="s">
        <v>48</v>
      </c>
      <c r="B14" s="33"/>
      <c r="C14" s="14" t="s">
        <v>49</v>
      </c>
      <c r="D14" s="13" t="s">
        <v>50</v>
      </c>
      <c r="E14" s="13" t="s">
        <v>17</v>
      </c>
      <c r="F14" s="14" t="s">
        <v>51</v>
      </c>
      <c r="G14" s="11">
        <f t="shared" si="0"/>
        <v>43182</v>
      </c>
      <c r="H14" s="11">
        <f t="shared" si="1"/>
        <v>43189</v>
      </c>
      <c r="I14" s="11">
        <f t="shared" si="2"/>
        <v>43210</v>
      </c>
      <c r="J14" s="11">
        <v>43216</v>
      </c>
      <c r="K14" s="9"/>
      <c r="L14" s="9"/>
      <c r="M14" s="9"/>
      <c r="O14" s="25"/>
    </row>
    <row r="15" spans="1:15" ht="74.25" customHeight="1" x14ac:dyDescent="0.25">
      <c r="A15" s="16" t="s">
        <v>38</v>
      </c>
      <c r="B15" s="16"/>
      <c r="C15" s="14" t="s">
        <v>52</v>
      </c>
      <c r="D15" s="13" t="s">
        <v>40</v>
      </c>
      <c r="E15" s="13" t="s">
        <v>53</v>
      </c>
      <c r="F15" s="12" t="s">
        <v>54</v>
      </c>
      <c r="G15" s="32">
        <f>H15-8</f>
        <v>43188</v>
      </c>
      <c r="H15" s="11">
        <f t="shared" si="1"/>
        <v>43196</v>
      </c>
      <c r="I15" s="11">
        <f t="shared" si="2"/>
        <v>43217</v>
      </c>
      <c r="J15" s="11">
        <v>43223</v>
      </c>
      <c r="K15" s="9"/>
      <c r="L15" s="9"/>
      <c r="M15" s="9"/>
      <c r="O15" s="25"/>
    </row>
    <row r="16" spans="1:15" ht="73.349999999999994" customHeight="1" x14ac:dyDescent="0.25">
      <c r="A16" s="16" t="s">
        <v>55</v>
      </c>
      <c r="B16" s="15"/>
      <c r="C16" s="14" t="s">
        <v>56</v>
      </c>
      <c r="D16" s="13" t="s">
        <v>20</v>
      </c>
      <c r="E16" s="13" t="s">
        <v>17</v>
      </c>
      <c r="F16" s="12" t="s">
        <v>57</v>
      </c>
      <c r="G16" s="11">
        <f>H16-7</f>
        <v>43196</v>
      </c>
      <c r="H16" s="11">
        <f t="shared" si="1"/>
        <v>43203</v>
      </c>
      <c r="I16" s="11">
        <f t="shared" si="2"/>
        <v>43224</v>
      </c>
      <c r="J16" s="11">
        <v>43230</v>
      </c>
      <c r="K16" s="9"/>
      <c r="L16" s="9"/>
      <c r="M16" s="9"/>
      <c r="O16" s="25"/>
    </row>
    <row r="17" spans="1:15" ht="81.400000000000006" customHeight="1" x14ac:dyDescent="0.25">
      <c r="A17" s="16" t="s">
        <v>55</v>
      </c>
      <c r="B17" s="15"/>
      <c r="C17" s="14" t="s">
        <v>58</v>
      </c>
      <c r="D17" s="13" t="s">
        <v>59</v>
      </c>
      <c r="E17" s="13" t="s">
        <v>17</v>
      </c>
      <c r="F17" s="12" t="s">
        <v>60</v>
      </c>
      <c r="G17" s="11">
        <f>H17-7</f>
        <v>43203</v>
      </c>
      <c r="H17" s="11">
        <f t="shared" si="1"/>
        <v>43210</v>
      </c>
      <c r="I17" s="11">
        <f t="shared" si="2"/>
        <v>43231</v>
      </c>
      <c r="J17" s="11">
        <v>43237</v>
      </c>
      <c r="K17" s="9"/>
      <c r="L17" s="9"/>
      <c r="M17" s="9"/>
      <c r="O17" s="25"/>
    </row>
    <row r="18" spans="1:15" ht="218.65" customHeight="1" x14ac:dyDescent="0.25">
      <c r="A18" s="16" t="s">
        <v>23</v>
      </c>
      <c r="B18" s="15"/>
      <c r="C18" s="14" t="s">
        <v>61</v>
      </c>
      <c r="D18" s="13" t="s">
        <v>16</v>
      </c>
      <c r="E18" s="13" t="s">
        <v>62</v>
      </c>
      <c r="F18" s="31" t="s">
        <v>63</v>
      </c>
      <c r="G18" s="11">
        <f>H18-7</f>
        <v>43210</v>
      </c>
      <c r="H18" s="11">
        <f t="shared" si="1"/>
        <v>43217</v>
      </c>
      <c r="I18" s="11">
        <f t="shared" si="2"/>
        <v>43238</v>
      </c>
      <c r="J18" s="11">
        <v>43244</v>
      </c>
      <c r="K18" s="11"/>
      <c r="L18" s="9"/>
      <c r="M18" s="9"/>
      <c r="O18" s="25"/>
    </row>
    <row r="19" spans="1:15" ht="65.25" customHeight="1" x14ac:dyDescent="0.25">
      <c r="A19" s="16" t="s">
        <v>38</v>
      </c>
      <c r="B19" s="15"/>
      <c r="C19" s="14" t="s">
        <v>64</v>
      </c>
      <c r="D19" s="13" t="s">
        <v>65</v>
      </c>
      <c r="E19" s="13" t="s">
        <v>66</v>
      </c>
      <c r="F19" s="12" t="s">
        <v>67</v>
      </c>
      <c r="G19" s="11">
        <f>H19-7</f>
        <v>43217</v>
      </c>
      <c r="H19" s="11">
        <f t="shared" si="1"/>
        <v>43224</v>
      </c>
      <c r="I19" s="11">
        <f t="shared" si="2"/>
        <v>43245</v>
      </c>
      <c r="J19" s="11">
        <v>43251</v>
      </c>
      <c r="K19" s="9"/>
      <c r="L19" s="9"/>
      <c r="M19" s="9"/>
      <c r="O19" s="25"/>
    </row>
    <row r="20" spans="1:15" ht="41.1" customHeight="1" x14ac:dyDescent="0.25">
      <c r="A20" s="16" t="s">
        <v>55</v>
      </c>
      <c r="B20" s="15"/>
      <c r="C20" s="14" t="s">
        <v>68</v>
      </c>
      <c r="D20" s="13" t="s">
        <v>20</v>
      </c>
      <c r="E20" s="13" t="s">
        <v>17</v>
      </c>
      <c r="F20" s="12" t="s">
        <v>69</v>
      </c>
      <c r="G20" s="11">
        <f t="shared" ref="G20:G45" si="3">H20-7</f>
        <v>43224</v>
      </c>
      <c r="H20" s="11">
        <f t="shared" ref="H20:H45" si="4">I20-21</f>
        <v>43231</v>
      </c>
      <c r="I20" s="11">
        <f t="shared" ref="I20:I45" si="5">J20-6</f>
        <v>43252</v>
      </c>
      <c r="J20" s="11">
        <v>43258</v>
      </c>
      <c r="K20" s="9"/>
      <c r="L20" s="9"/>
      <c r="M20" s="9"/>
      <c r="O20" s="25"/>
    </row>
    <row r="21" spans="1:15" ht="26.1" customHeight="1" x14ac:dyDescent="0.25">
      <c r="A21" s="16" t="s">
        <v>55</v>
      </c>
      <c r="B21" s="15"/>
      <c r="C21" s="14" t="s">
        <v>70</v>
      </c>
      <c r="D21" s="13" t="s">
        <v>20</v>
      </c>
      <c r="E21" s="13" t="s">
        <v>17</v>
      </c>
      <c r="F21" s="12" t="s">
        <v>71</v>
      </c>
      <c r="G21" s="11">
        <f t="shared" si="3"/>
        <v>43231</v>
      </c>
      <c r="H21" s="11">
        <f t="shared" si="4"/>
        <v>43238</v>
      </c>
      <c r="I21" s="11">
        <f t="shared" si="5"/>
        <v>43259</v>
      </c>
      <c r="J21" s="11">
        <v>43265</v>
      </c>
      <c r="K21" s="9"/>
      <c r="L21" s="9"/>
      <c r="M21" s="9"/>
      <c r="O21" s="25"/>
    </row>
    <row r="22" spans="1:15" ht="139.35" customHeight="1" x14ac:dyDescent="0.25">
      <c r="A22" s="16" t="s">
        <v>14</v>
      </c>
      <c r="B22" s="15"/>
      <c r="C22" s="14" t="s">
        <v>19</v>
      </c>
      <c r="D22" s="13" t="s">
        <v>20</v>
      </c>
      <c r="E22" s="13" t="s">
        <v>21</v>
      </c>
      <c r="F22" s="12" t="s">
        <v>22</v>
      </c>
      <c r="G22" s="11">
        <f t="shared" si="3"/>
        <v>43238</v>
      </c>
      <c r="H22" s="11">
        <f t="shared" si="4"/>
        <v>43245</v>
      </c>
      <c r="I22" s="11">
        <f t="shared" si="5"/>
        <v>43266</v>
      </c>
      <c r="J22" s="11">
        <v>43272</v>
      </c>
      <c r="K22" s="11"/>
      <c r="L22" s="9"/>
      <c r="M22" s="9"/>
      <c r="O22" s="25"/>
    </row>
    <row r="23" spans="1:15" ht="69.75" customHeight="1" x14ac:dyDescent="0.25">
      <c r="A23" s="16" t="s">
        <v>38</v>
      </c>
      <c r="B23" s="26"/>
      <c r="C23" s="14" t="s">
        <v>72</v>
      </c>
      <c r="D23" s="13" t="s">
        <v>73</v>
      </c>
      <c r="E23" s="13" t="s">
        <v>74</v>
      </c>
      <c r="F23" s="12" t="s">
        <v>67</v>
      </c>
      <c r="G23" s="11">
        <f t="shared" si="3"/>
        <v>43238</v>
      </c>
      <c r="H23" s="11">
        <f t="shared" si="4"/>
        <v>43245</v>
      </c>
      <c r="I23" s="11">
        <f t="shared" si="5"/>
        <v>43266</v>
      </c>
      <c r="J23" s="11">
        <v>43272</v>
      </c>
      <c r="K23" s="9"/>
      <c r="L23" s="9"/>
      <c r="M23" s="9"/>
      <c r="N23" s="28" t="s">
        <v>75</v>
      </c>
      <c r="O23" s="25"/>
    </row>
    <row r="24" spans="1:15" ht="75.400000000000006" customHeight="1" x14ac:dyDescent="0.25">
      <c r="A24" s="16" t="s">
        <v>38</v>
      </c>
      <c r="B24" s="26"/>
      <c r="C24" s="14" t="s">
        <v>76</v>
      </c>
      <c r="D24" s="13" t="s">
        <v>77</v>
      </c>
      <c r="E24" s="13" t="s">
        <v>74</v>
      </c>
      <c r="F24" s="12" t="s">
        <v>78</v>
      </c>
      <c r="G24" s="11">
        <f t="shared" si="3"/>
        <v>43238</v>
      </c>
      <c r="H24" s="11">
        <f t="shared" si="4"/>
        <v>43245</v>
      </c>
      <c r="I24" s="11">
        <f t="shared" si="5"/>
        <v>43266</v>
      </c>
      <c r="J24" s="11">
        <v>43272</v>
      </c>
      <c r="K24" s="9"/>
      <c r="L24" s="9"/>
      <c r="M24" s="9"/>
      <c r="N24" s="27"/>
      <c r="O24" s="25"/>
    </row>
    <row r="25" spans="1:15" ht="204" x14ac:dyDescent="0.25">
      <c r="A25" s="16" t="s">
        <v>23</v>
      </c>
      <c r="B25" s="15"/>
      <c r="C25" s="14" t="s">
        <v>79</v>
      </c>
      <c r="D25" s="13" t="s">
        <v>16</v>
      </c>
      <c r="E25" s="21" t="s">
        <v>25</v>
      </c>
      <c r="F25" s="12" t="s">
        <v>80</v>
      </c>
      <c r="G25" s="11">
        <f t="shared" si="3"/>
        <v>43245</v>
      </c>
      <c r="H25" s="11">
        <f t="shared" si="4"/>
        <v>43252</v>
      </c>
      <c r="I25" s="11">
        <f t="shared" si="5"/>
        <v>43273</v>
      </c>
      <c r="J25" s="11">
        <v>43279</v>
      </c>
      <c r="K25" s="11"/>
      <c r="L25" s="9"/>
      <c r="M25" s="9"/>
      <c r="O25" s="25"/>
    </row>
    <row r="26" spans="1:15" ht="280.5" x14ac:dyDescent="0.25">
      <c r="A26" s="16" t="s">
        <v>23</v>
      </c>
      <c r="B26" s="15"/>
      <c r="C26" s="14" t="s">
        <v>81</v>
      </c>
      <c r="D26" s="13" t="s">
        <v>16</v>
      </c>
      <c r="E26" s="21" t="s">
        <v>25</v>
      </c>
      <c r="F26" s="30" t="s">
        <v>82</v>
      </c>
      <c r="G26" s="11">
        <f t="shared" si="3"/>
        <v>43252</v>
      </c>
      <c r="H26" s="11">
        <f t="shared" si="4"/>
        <v>43259</v>
      </c>
      <c r="I26" s="11">
        <f t="shared" si="5"/>
        <v>43280</v>
      </c>
      <c r="J26" s="11">
        <v>43286</v>
      </c>
      <c r="K26" s="11"/>
      <c r="L26" s="9"/>
      <c r="M26" s="9"/>
      <c r="O26" s="25"/>
    </row>
    <row r="27" spans="1:15" ht="331.5" x14ac:dyDescent="0.25">
      <c r="A27" s="16" t="s">
        <v>23</v>
      </c>
      <c r="B27" s="15"/>
      <c r="C27" s="14" t="s">
        <v>83</v>
      </c>
      <c r="D27" s="13" t="s">
        <v>16</v>
      </c>
      <c r="E27" s="13" t="s">
        <v>25</v>
      </c>
      <c r="F27" s="30" t="s">
        <v>84</v>
      </c>
      <c r="G27" s="11">
        <f t="shared" si="3"/>
        <v>43259</v>
      </c>
      <c r="H27" s="11">
        <f t="shared" si="4"/>
        <v>43266</v>
      </c>
      <c r="I27" s="11">
        <f t="shared" si="5"/>
        <v>43287</v>
      </c>
      <c r="J27" s="11">
        <v>43293</v>
      </c>
      <c r="K27" s="11"/>
      <c r="L27" s="9"/>
      <c r="M27" s="9"/>
      <c r="O27" s="25"/>
    </row>
    <row r="28" spans="1:15" ht="105.6" customHeight="1" x14ac:dyDescent="0.25">
      <c r="A28" s="16" t="s">
        <v>27</v>
      </c>
      <c r="B28" s="16"/>
      <c r="C28" s="14" t="s">
        <v>85</v>
      </c>
      <c r="D28" s="13" t="s">
        <v>16</v>
      </c>
      <c r="E28" s="13" t="s">
        <v>86</v>
      </c>
      <c r="F28" s="14" t="s">
        <v>87</v>
      </c>
      <c r="G28" s="11">
        <f t="shared" si="3"/>
        <v>43266</v>
      </c>
      <c r="H28" s="11">
        <f t="shared" si="4"/>
        <v>43273</v>
      </c>
      <c r="I28" s="11">
        <f t="shared" si="5"/>
        <v>43294</v>
      </c>
      <c r="J28" s="11">
        <v>43300</v>
      </c>
      <c r="K28" s="9"/>
      <c r="L28" s="9"/>
      <c r="M28" s="9"/>
      <c r="O28" s="25"/>
    </row>
    <row r="29" spans="1:15" ht="38.25" x14ac:dyDescent="0.25">
      <c r="A29" s="9" t="s">
        <v>31</v>
      </c>
      <c r="B29" s="26"/>
      <c r="C29" s="18" t="s">
        <v>88</v>
      </c>
      <c r="D29" s="29" t="s">
        <v>20</v>
      </c>
      <c r="E29" s="29" t="s">
        <v>17</v>
      </c>
      <c r="F29" s="12" t="s">
        <v>89</v>
      </c>
      <c r="G29" s="11">
        <f t="shared" si="3"/>
        <v>43273</v>
      </c>
      <c r="H29" s="11">
        <f t="shared" si="4"/>
        <v>43280</v>
      </c>
      <c r="I29" s="11">
        <f t="shared" si="5"/>
        <v>43301</v>
      </c>
      <c r="J29" s="11">
        <v>43307</v>
      </c>
      <c r="K29" s="9"/>
      <c r="L29" s="9"/>
      <c r="M29" s="9"/>
      <c r="O29" s="25"/>
    </row>
    <row r="30" spans="1:15" ht="54" customHeight="1" x14ac:dyDescent="0.25">
      <c r="A30" s="16" t="s">
        <v>38</v>
      </c>
      <c r="B30" s="26"/>
      <c r="C30" s="14" t="s">
        <v>90</v>
      </c>
      <c r="D30" s="13" t="s">
        <v>91</v>
      </c>
      <c r="E30" s="13" t="s">
        <v>92</v>
      </c>
      <c r="F30" s="12" t="s">
        <v>93</v>
      </c>
      <c r="G30" s="11">
        <f t="shared" si="3"/>
        <v>43273</v>
      </c>
      <c r="H30" s="11">
        <f t="shared" si="4"/>
        <v>43280</v>
      </c>
      <c r="I30" s="11">
        <f t="shared" si="5"/>
        <v>43301</v>
      </c>
      <c r="J30" s="11">
        <v>43307</v>
      </c>
      <c r="K30" s="9"/>
      <c r="L30" s="9"/>
      <c r="M30" s="9"/>
      <c r="N30" s="28" t="s">
        <v>75</v>
      </c>
      <c r="O30" s="25"/>
    </row>
    <row r="31" spans="1:15" ht="51.4" customHeight="1" x14ac:dyDescent="0.25">
      <c r="A31" s="16" t="s">
        <v>38</v>
      </c>
      <c r="B31" s="26"/>
      <c r="C31" s="14" t="s">
        <v>94</v>
      </c>
      <c r="D31" s="13" t="s">
        <v>91</v>
      </c>
      <c r="E31" s="13" t="s">
        <v>92</v>
      </c>
      <c r="F31" s="12" t="s">
        <v>95</v>
      </c>
      <c r="G31" s="11">
        <f t="shared" si="3"/>
        <v>43273</v>
      </c>
      <c r="H31" s="11">
        <f t="shared" si="4"/>
        <v>43280</v>
      </c>
      <c r="I31" s="11">
        <f t="shared" si="5"/>
        <v>43301</v>
      </c>
      <c r="J31" s="11">
        <v>43307</v>
      </c>
      <c r="K31" s="9"/>
      <c r="L31" s="9"/>
      <c r="M31" s="9"/>
      <c r="N31" s="27"/>
      <c r="O31" s="25"/>
    </row>
    <row r="32" spans="1:15" ht="82.35" customHeight="1" x14ac:dyDescent="0.25">
      <c r="A32" s="16" t="s">
        <v>55</v>
      </c>
      <c r="B32" s="9"/>
      <c r="C32" s="14" t="s">
        <v>96</v>
      </c>
      <c r="D32" s="13" t="s">
        <v>59</v>
      </c>
      <c r="E32" s="13" t="s">
        <v>17</v>
      </c>
      <c r="F32" s="12" t="s">
        <v>97</v>
      </c>
      <c r="G32" s="11">
        <f t="shared" si="3"/>
        <v>43280</v>
      </c>
      <c r="H32" s="11">
        <f t="shared" si="4"/>
        <v>43287</v>
      </c>
      <c r="I32" s="11">
        <f t="shared" si="5"/>
        <v>43308</v>
      </c>
      <c r="J32" s="11">
        <v>43314</v>
      </c>
      <c r="K32" s="9"/>
      <c r="L32" s="9"/>
      <c r="M32" s="9"/>
      <c r="O32" s="25"/>
    </row>
    <row r="33" spans="1:15" ht="25.5" x14ac:dyDescent="0.25">
      <c r="A33" s="9" t="s">
        <v>31</v>
      </c>
      <c r="B33" s="26"/>
      <c r="C33" s="14" t="s">
        <v>98</v>
      </c>
      <c r="D33" s="13" t="s">
        <v>20</v>
      </c>
      <c r="E33" s="13" t="s">
        <v>17</v>
      </c>
      <c r="F33" s="14" t="s">
        <v>44</v>
      </c>
      <c r="G33" s="11">
        <f t="shared" si="3"/>
        <v>43287</v>
      </c>
      <c r="H33" s="11">
        <f t="shared" si="4"/>
        <v>43294</v>
      </c>
      <c r="I33" s="11">
        <f t="shared" si="5"/>
        <v>43315</v>
      </c>
      <c r="J33" s="11">
        <v>43321</v>
      </c>
      <c r="K33" s="9"/>
      <c r="L33" s="9"/>
      <c r="M33" s="9"/>
      <c r="O33" s="25"/>
    </row>
    <row r="34" spans="1:15" ht="38.25" x14ac:dyDescent="0.25">
      <c r="A34" s="16" t="s">
        <v>38</v>
      </c>
      <c r="B34" s="26"/>
      <c r="C34" s="14" t="s">
        <v>99</v>
      </c>
      <c r="D34" s="13" t="s">
        <v>46</v>
      </c>
      <c r="E34" s="13" t="s">
        <v>17</v>
      </c>
      <c r="F34" s="14" t="s">
        <v>47</v>
      </c>
      <c r="G34" s="11">
        <f t="shared" si="3"/>
        <v>43287</v>
      </c>
      <c r="H34" s="11">
        <f t="shared" si="4"/>
        <v>43294</v>
      </c>
      <c r="I34" s="11">
        <f t="shared" si="5"/>
        <v>43315</v>
      </c>
      <c r="J34" s="11">
        <v>43321</v>
      </c>
      <c r="K34" s="9"/>
      <c r="L34" s="9"/>
      <c r="M34" s="9"/>
      <c r="O34" s="25"/>
    </row>
    <row r="35" spans="1:15" ht="114.75" x14ac:dyDescent="0.25">
      <c r="A35" s="16" t="s">
        <v>48</v>
      </c>
      <c r="B35" s="26"/>
      <c r="C35" s="13" t="s">
        <v>100</v>
      </c>
      <c r="D35" s="13" t="s">
        <v>50</v>
      </c>
      <c r="E35" s="13" t="s">
        <v>101</v>
      </c>
      <c r="F35" s="14" t="s">
        <v>102</v>
      </c>
      <c r="G35" s="11">
        <f t="shared" si="3"/>
        <v>43287</v>
      </c>
      <c r="H35" s="11">
        <f t="shared" si="4"/>
        <v>43294</v>
      </c>
      <c r="I35" s="11">
        <f t="shared" si="5"/>
        <v>43315</v>
      </c>
      <c r="J35" s="11">
        <v>43321</v>
      </c>
      <c r="K35" s="9"/>
      <c r="L35" s="26"/>
      <c r="M35" s="9"/>
      <c r="O35" s="25"/>
    </row>
    <row r="36" spans="1:15" ht="38.25" x14ac:dyDescent="0.25">
      <c r="A36" s="16" t="s">
        <v>48</v>
      </c>
      <c r="B36" s="26"/>
      <c r="C36" s="13" t="s">
        <v>103</v>
      </c>
      <c r="D36" s="13" t="s">
        <v>50</v>
      </c>
      <c r="E36" s="13" t="s">
        <v>17</v>
      </c>
      <c r="F36" s="14" t="s">
        <v>51</v>
      </c>
      <c r="G36" s="11">
        <f t="shared" si="3"/>
        <v>43287</v>
      </c>
      <c r="H36" s="11">
        <f t="shared" si="4"/>
        <v>43294</v>
      </c>
      <c r="I36" s="11">
        <f t="shared" si="5"/>
        <v>43315</v>
      </c>
      <c r="J36" s="11">
        <v>43321</v>
      </c>
      <c r="K36" s="9"/>
      <c r="L36" s="26"/>
      <c r="M36" s="9"/>
      <c r="O36" s="25"/>
    </row>
    <row r="37" spans="1:15" ht="82.35" customHeight="1" x14ac:dyDescent="0.25">
      <c r="A37" s="16" t="s">
        <v>55</v>
      </c>
      <c r="B37" s="15"/>
      <c r="C37" s="14" t="s">
        <v>104</v>
      </c>
      <c r="D37" s="13" t="s">
        <v>20</v>
      </c>
      <c r="E37" s="13" t="s">
        <v>17</v>
      </c>
      <c r="F37" s="12" t="s">
        <v>105</v>
      </c>
      <c r="G37" s="11">
        <f t="shared" si="3"/>
        <v>43294</v>
      </c>
      <c r="H37" s="11">
        <f t="shared" si="4"/>
        <v>43301</v>
      </c>
      <c r="I37" s="11">
        <f t="shared" si="5"/>
        <v>43322</v>
      </c>
      <c r="J37" s="11">
        <v>43328</v>
      </c>
      <c r="K37" s="9"/>
      <c r="L37" s="9"/>
      <c r="M37" s="9"/>
      <c r="O37" s="25"/>
    </row>
    <row r="38" spans="1:15" ht="224.1" customHeight="1" x14ac:dyDescent="0.25">
      <c r="A38" s="16" t="s">
        <v>106</v>
      </c>
      <c r="B38" s="15"/>
      <c r="C38" s="14" t="s">
        <v>107</v>
      </c>
      <c r="D38" s="13" t="s">
        <v>16</v>
      </c>
      <c r="E38" s="13" t="s">
        <v>108</v>
      </c>
      <c r="F38" s="12" t="s">
        <v>109</v>
      </c>
      <c r="G38" s="11">
        <f t="shared" si="3"/>
        <v>43301</v>
      </c>
      <c r="H38" s="11">
        <f t="shared" si="4"/>
        <v>43308</v>
      </c>
      <c r="I38" s="11">
        <f t="shared" si="5"/>
        <v>43329</v>
      </c>
      <c r="J38" s="11">
        <v>43335</v>
      </c>
      <c r="K38" s="9"/>
      <c r="L38" s="9"/>
      <c r="M38" s="9"/>
      <c r="O38" s="25"/>
    </row>
    <row r="39" spans="1:15" ht="38.25" x14ac:dyDescent="0.25">
      <c r="A39" s="16" t="s">
        <v>27</v>
      </c>
      <c r="B39" s="15"/>
      <c r="C39" s="14" t="s">
        <v>110</v>
      </c>
      <c r="D39" s="13" t="s">
        <v>16</v>
      </c>
      <c r="E39" s="13" t="s">
        <v>111</v>
      </c>
      <c r="F39" s="12" t="s">
        <v>112</v>
      </c>
      <c r="G39" s="11">
        <f t="shared" si="3"/>
        <v>43301</v>
      </c>
      <c r="H39" s="11">
        <f t="shared" si="4"/>
        <v>43308</v>
      </c>
      <c r="I39" s="11">
        <f t="shared" si="5"/>
        <v>43329</v>
      </c>
      <c r="J39" s="11">
        <v>43335</v>
      </c>
      <c r="K39" s="9"/>
      <c r="L39" s="9"/>
      <c r="M39" s="9"/>
      <c r="O39" s="25"/>
    </row>
    <row r="40" spans="1:15" ht="50.25" customHeight="1" x14ac:dyDescent="0.25">
      <c r="A40" s="16" t="s">
        <v>38</v>
      </c>
      <c r="B40" s="15"/>
      <c r="C40" s="14" t="s">
        <v>113</v>
      </c>
      <c r="D40" s="13" t="s">
        <v>114</v>
      </c>
      <c r="E40" s="13" t="s">
        <v>115</v>
      </c>
      <c r="F40" s="12" t="s">
        <v>116</v>
      </c>
      <c r="G40" s="11">
        <f t="shared" si="3"/>
        <v>43308</v>
      </c>
      <c r="H40" s="11">
        <f t="shared" si="4"/>
        <v>43315</v>
      </c>
      <c r="I40" s="11">
        <f t="shared" si="5"/>
        <v>43336</v>
      </c>
      <c r="J40" s="11">
        <v>43342</v>
      </c>
      <c r="K40" s="9"/>
      <c r="L40" s="9"/>
      <c r="M40" s="9"/>
      <c r="N40" s="22"/>
    </row>
    <row r="41" spans="1:15" ht="76.5" x14ac:dyDescent="0.25">
      <c r="A41" s="16" t="s">
        <v>27</v>
      </c>
      <c r="B41" s="16"/>
      <c r="C41" s="14" t="s">
        <v>117</v>
      </c>
      <c r="D41" s="13" t="s">
        <v>16</v>
      </c>
      <c r="E41" s="13" t="s">
        <v>111</v>
      </c>
      <c r="F41" s="12" t="s">
        <v>118</v>
      </c>
      <c r="G41" s="11">
        <f t="shared" si="3"/>
        <v>43315</v>
      </c>
      <c r="H41" s="11">
        <f t="shared" si="4"/>
        <v>43322</v>
      </c>
      <c r="I41" s="11">
        <f t="shared" si="5"/>
        <v>43343</v>
      </c>
      <c r="J41" s="11">
        <v>43349</v>
      </c>
      <c r="K41" s="9"/>
      <c r="L41" s="9"/>
      <c r="M41" s="9"/>
    </row>
    <row r="42" spans="1:15" ht="38.25" x14ac:dyDescent="0.25">
      <c r="A42" s="16" t="s">
        <v>48</v>
      </c>
      <c r="B42" s="16"/>
      <c r="C42" s="13" t="s">
        <v>119</v>
      </c>
      <c r="D42" s="13" t="s">
        <v>50</v>
      </c>
      <c r="E42" s="13" t="s">
        <v>120</v>
      </c>
      <c r="F42" s="14" t="s">
        <v>121</v>
      </c>
      <c r="G42" s="11">
        <f t="shared" si="3"/>
        <v>43322</v>
      </c>
      <c r="H42" s="11">
        <f t="shared" si="4"/>
        <v>43329</v>
      </c>
      <c r="I42" s="11">
        <f t="shared" si="5"/>
        <v>43350</v>
      </c>
      <c r="J42" s="11">
        <v>43356</v>
      </c>
      <c r="K42" s="11"/>
      <c r="L42" s="9"/>
      <c r="M42" s="9"/>
    </row>
    <row r="43" spans="1:15" ht="114.75" x14ac:dyDescent="0.25">
      <c r="A43" s="16" t="s">
        <v>14</v>
      </c>
      <c r="B43" s="15"/>
      <c r="C43" s="14" t="s">
        <v>19</v>
      </c>
      <c r="D43" s="13" t="s">
        <v>20</v>
      </c>
      <c r="E43" s="13" t="s">
        <v>21</v>
      </c>
      <c r="F43" s="12" t="s">
        <v>22</v>
      </c>
      <c r="G43" s="11">
        <f t="shared" si="3"/>
        <v>43329</v>
      </c>
      <c r="H43" s="11">
        <f t="shared" si="4"/>
        <v>43336</v>
      </c>
      <c r="I43" s="11">
        <f t="shared" si="5"/>
        <v>43357</v>
      </c>
      <c r="J43" s="11">
        <v>43363</v>
      </c>
      <c r="K43" s="24"/>
      <c r="L43" s="9"/>
      <c r="M43" s="9"/>
    </row>
    <row r="44" spans="1:15" ht="242.25" x14ac:dyDescent="0.25">
      <c r="A44" s="16" t="s">
        <v>122</v>
      </c>
      <c r="B44" s="16"/>
      <c r="C44" s="14" t="s">
        <v>123</v>
      </c>
      <c r="D44" s="13" t="s">
        <v>124</v>
      </c>
      <c r="E44" s="13" t="s">
        <v>125</v>
      </c>
      <c r="F44" s="12" t="s">
        <v>126</v>
      </c>
      <c r="G44" s="11">
        <f t="shared" si="3"/>
        <v>43329</v>
      </c>
      <c r="H44" s="11">
        <f t="shared" si="4"/>
        <v>43336</v>
      </c>
      <c r="I44" s="11">
        <f t="shared" si="5"/>
        <v>43357</v>
      </c>
      <c r="J44" s="11">
        <v>43363</v>
      </c>
      <c r="K44" s="9"/>
      <c r="L44" s="9"/>
      <c r="M44" s="9"/>
    </row>
    <row r="45" spans="1:15" ht="140.25" x14ac:dyDescent="0.25">
      <c r="A45" s="16" t="s">
        <v>122</v>
      </c>
      <c r="B45" s="16"/>
      <c r="C45" s="14" t="s">
        <v>127</v>
      </c>
      <c r="D45" s="13" t="s">
        <v>124</v>
      </c>
      <c r="E45" s="13" t="s">
        <v>128</v>
      </c>
      <c r="F45" s="12" t="s">
        <v>129</v>
      </c>
      <c r="G45" s="11">
        <f t="shared" si="3"/>
        <v>43329</v>
      </c>
      <c r="H45" s="11">
        <f t="shared" si="4"/>
        <v>43336</v>
      </c>
      <c r="I45" s="11">
        <f t="shared" si="5"/>
        <v>43357</v>
      </c>
      <c r="J45" s="11">
        <v>43363</v>
      </c>
      <c r="K45" s="9"/>
      <c r="L45" s="9"/>
      <c r="M45" s="9"/>
    </row>
    <row r="46" spans="1:15" ht="409.35" customHeight="1" x14ac:dyDescent="0.25">
      <c r="A46" s="16" t="s">
        <v>106</v>
      </c>
      <c r="B46" s="15"/>
      <c r="C46" s="14" t="s">
        <v>130</v>
      </c>
      <c r="D46" s="13" t="s">
        <v>124</v>
      </c>
      <c r="E46" s="13" t="s">
        <v>131</v>
      </c>
      <c r="F46" s="12" t="s">
        <v>132</v>
      </c>
      <c r="G46" s="11">
        <f t="shared" ref="G46:G64" si="6">H46-7</f>
        <v>43336</v>
      </c>
      <c r="H46" s="11">
        <f t="shared" ref="H46:H64" si="7">I46-21</f>
        <v>43343</v>
      </c>
      <c r="I46" s="11">
        <f t="shared" ref="I46:I64" si="8">J46-6</f>
        <v>43364</v>
      </c>
      <c r="J46" s="11">
        <v>43370</v>
      </c>
      <c r="K46" s="9"/>
      <c r="L46" s="9"/>
      <c r="M46" s="19"/>
    </row>
    <row r="47" spans="1:15" ht="85.35" customHeight="1" x14ac:dyDescent="0.25">
      <c r="A47" s="16" t="s">
        <v>133</v>
      </c>
      <c r="B47" s="16"/>
      <c r="C47" s="14" t="s">
        <v>134</v>
      </c>
      <c r="D47" s="13" t="s">
        <v>16</v>
      </c>
      <c r="E47" s="13" t="s">
        <v>135</v>
      </c>
      <c r="F47" s="13" t="s">
        <v>136</v>
      </c>
      <c r="G47" s="11">
        <f t="shared" si="6"/>
        <v>43336</v>
      </c>
      <c r="H47" s="11">
        <f t="shared" si="7"/>
        <v>43343</v>
      </c>
      <c r="I47" s="11">
        <f t="shared" si="8"/>
        <v>43364</v>
      </c>
      <c r="J47" s="11">
        <v>43370</v>
      </c>
      <c r="K47" s="9"/>
      <c r="L47" s="9"/>
      <c r="M47" s="9"/>
    </row>
    <row r="48" spans="1:15" ht="76.5" x14ac:dyDescent="0.25">
      <c r="A48" s="16" t="s">
        <v>48</v>
      </c>
      <c r="B48" s="15"/>
      <c r="C48" s="13" t="s">
        <v>137</v>
      </c>
      <c r="D48" s="13" t="s">
        <v>50</v>
      </c>
      <c r="E48" s="13" t="s">
        <v>138</v>
      </c>
      <c r="F48" s="12" t="s">
        <v>139</v>
      </c>
      <c r="G48" s="11">
        <f t="shared" si="6"/>
        <v>43343</v>
      </c>
      <c r="H48" s="11">
        <f t="shared" si="7"/>
        <v>43350</v>
      </c>
      <c r="I48" s="11">
        <f t="shared" si="8"/>
        <v>43371</v>
      </c>
      <c r="J48" s="11">
        <v>43377</v>
      </c>
      <c r="K48" s="9"/>
      <c r="L48" s="9"/>
      <c r="M48" s="9"/>
    </row>
    <row r="49" spans="1:14" ht="41.25" customHeight="1" x14ac:dyDescent="0.25">
      <c r="A49" s="16" t="s">
        <v>38</v>
      </c>
      <c r="B49" s="15"/>
      <c r="C49" s="14" t="s">
        <v>140</v>
      </c>
      <c r="D49" s="13" t="s">
        <v>114</v>
      </c>
      <c r="E49" s="13" t="s">
        <v>141</v>
      </c>
      <c r="F49" s="12" t="s">
        <v>142</v>
      </c>
      <c r="G49" s="11">
        <f t="shared" si="6"/>
        <v>43350</v>
      </c>
      <c r="H49" s="11">
        <f t="shared" si="7"/>
        <v>43357</v>
      </c>
      <c r="I49" s="11">
        <f t="shared" si="8"/>
        <v>43378</v>
      </c>
      <c r="J49" s="11">
        <v>43384</v>
      </c>
      <c r="K49" s="9"/>
      <c r="L49" s="9"/>
      <c r="M49" s="9"/>
      <c r="N49" s="23" t="s">
        <v>75</v>
      </c>
    </row>
    <row r="50" spans="1:14" ht="52.5" customHeight="1" x14ac:dyDescent="0.25">
      <c r="A50" s="16" t="s">
        <v>38</v>
      </c>
      <c r="B50" s="15"/>
      <c r="C50" s="14" t="s">
        <v>143</v>
      </c>
      <c r="D50" s="13" t="s">
        <v>114</v>
      </c>
      <c r="E50" s="13" t="s">
        <v>144</v>
      </c>
      <c r="F50" s="12" t="s">
        <v>145</v>
      </c>
      <c r="G50" s="11">
        <f t="shared" si="6"/>
        <v>43350</v>
      </c>
      <c r="H50" s="11">
        <f t="shared" si="7"/>
        <v>43357</v>
      </c>
      <c r="I50" s="11">
        <f t="shared" si="8"/>
        <v>43378</v>
      </c>
      <c r="J50" s="11">
        <v>43384</v>
      </c>
      <c r="K50" s="9"/>
      <c r="L50" s="9"/>
      <c r="M50" s="9"/>
      <c r="N50" s="22"/>
    </row>
    <row r="51" spans="1:14" ht="99.6" customHeight="1" x14ac:dyDescent="0.25">
      <c r="A51" s="16" t="s">
        <v>31</v>
      </c>
      <c r="B51" s="15"/>
      <c r="C51" s="14" t="s">
        <v>146</v>
      </c>
      <c r="D51" s="13" t="s">
        <v>20</v>
      </c>
      <c r="E51" s="13" t="s">
        <v>147</v>
      </c>
      <c r="F51" s="12" t="s">
        <v>148</v>
      </c>
      <c r="G51" s="11">
        <f t="shared" si="6"/>
        <v>43357</v>
      </c>
      <c r="H51" s="11">
        <f t="shared" si="7"/>
        <v>43364</v>
      </c>
      <c r="I51" s="11">
        <f t="shared" si="8"/>
        <v>43385</v>
      </c>
      <c r="J51" s="11">
        <v>43391</v>
      </c>
      <c r="K51" s="9"/>
      <c r="L51" s="9"/>
      <c r="M51" s="9"/>
    </row>
    <row r="52" spans="1:14" ht="54" customHeight="1" x14ac:dyDescent="0.25">
      <c r="A52" s="16" t="s">
        <v>55</v>
      </c>
      <c r="B52" s="15"/>
      <c r="C52" s="14" t="s">
        <v>149</v>
      </c>
      <c r="D52" s="13" t="s">
        <v>20</v>
      </c>
      <c r="E52" s="13" t="s">
        <v>17</v>
      </c>
      <c r="F52" s="12" t="s">
        <v>150</v>
      </c>
      <c r="G52" s="11">
        <f t="shared" si="6"/>
        <v>43729</v>
      </c>
      <c r="H52" s="11">
        <f t="shared" si="7"/>
        <v>43736</v>
      </c>
      <c r="I52" s="11">
        <f t="shared" si="8"/>
        <v>43757</v>
      </c>
      <c r="J52" s="11">
        <v>43763</v>
      </c>
      <c r="K52" s="9"/>
      <c r="L52" s="9"/>
      <c r="M52" s="9"/>
    </row>
    <row r="53" spans="1:14" ht="69.599999999999994" customHeight="1" x14ac:dyDescent="0.25">
      <c r="A53" s="16" t="s">
        <v>55</v>
      </c>
      <c r="B53" s="16"/>
      <c r="C53" s="14" t="s">
        <v>151</v>
      </c>
      <c r="D53" s="13" t="s">
        <v>16</v>
      </c>
      <c r="E53" s="13" t="s">
        <v>152</v>
      </c>
      <c r="F53" s="12" t="s">
        <v>153</v>
      </c>
      <c r="G53" s="11">
        <f t="shared" si="6"/>
        <v>43371</v>
      </c>
      <c r="H53" s="11">
        <f t="shared" si="7"/>
        <v>43378</v>
      </c>
      <c r="I53" s="11">
        <f t="shared" si="8"/>
        <v>43399</v>
      </c>
      <c r="J53" s="11">
        <v>43405</v>
      </c>
      <c r="K53" s="9"/>
      <c r="L53" s="9"/>
      <c r="M53" s="9"/>
    </row>
    <row r="54" spans="1:14" ht="68.099999999999994" customHeight="1" x14ac:dyDescent="0.25">
      <c r="A54" s="16" t="s">
        <v>55</v>
      </c>
      <c r="B54" s="15"/>
      <c r="C54" s="14" t="s">
        <v>154</v>
      </c>
      <c r="D54" s="13" t="s">
        <v>20</v>
      </c>
      <c r="E54" s="13" t="s">
        <v>17</v>
      </c>
      <c r="F54" s="12" t="s">
        <v>155</v>
      </c>
      <c r="G54" s="11">
        <f t="shared" si="6"/>
        <v>43378</v>
      </c>
      <c r="H54" s="11">
        <f t="shared" si="7"/>
        <v>43385</v>
      </c>
      <c r="I54" s="11">
        <f t="shared" si="8"/>
        <v>43406</v>
      </c>
      <c r="J54" s="11">
        <v>43412</v>
      </c>
      <c r="K54" s="9"/>
      <c r="L54" s="9"/>
      <c r="M54" s="9"/>
    </row>
    <row r="55" spans="1:14" ht="114" customHeight="1" x14ac:dyDescent="0.25">
      <c r="A55" s="16" t="s">
        <v>55</v>
      </c>
      <c r="B55" s="15"/>
      <c r="C55" s="14" t="s">
        <v>156</v>
      </c>
      <c r="D55" s="13" t="s">
        <v>157</v>
      </c>
      <c r="E55" s="13" t="s">
        <v>17</v>
      </c>
      <c r="F55" s="12" t="s">
        <v>158</v>
      </c>
      <c r="G55" s="11">
        <f t="shared" si="6"/>
        <v>43385</v>
      </c>
      <c r="H55" s="11">
        <f t="shared" si="7"/>
        <v>43392</v>
      </c>
      <c r="I55" s="11">
        <f t="shared" si="8"/>
        <v>43413</v>
      </c>
      <c r="J55" s="11">
        <v>43419</v>
      </c>
      <c r="K55" s="9"/>
      <c r="L55" s="9"/>
      <c r="M55" s="9"/>
    </row>
    <row r="56" spans="1:14" ht="41.1" customHeight="1" x14ac:dyDescent="0.25">
      <c r="A56" s="16" t="s">
        <v>55</v>
      </c>
      <c r="B56" s="15"/>
      <c r="C56" s="14" t="s">
        <v>68</v>
      </c>
      <c r="D56" s="13" t="s">
        <v>20</v>
      </c>
      <c r="E56" s="13" t="s">
        <v>17</v>
      </c>
      <c r="F56" s="12" t="s">
        <v>159</v>
      </c>
      <c r="G56" s="11">
        <f t="shared" si="6"/>
        <v>43392</v>
      </c>
      <c r="H56" s="11">
        <f t="shared" si="7"/>
        <v>43399</v>
      </c>
      <c r="I56" s="11">
        <f t="shared" si="8"/>
        <v>43420</v>
      </c>
      <c r="J56" s="11">
        <v>43426</v>
      </c>
      <c r="K56" s="9"/>
      <c r="L56" s="9"/>
      <c r="M56" s="9"/>
    </row>
    <row r="57" spans="1:14" ht="38.25" x14ac:dyDescent="0.25">
      <c r="A57" s="16" t="s">
        <v>31</v>
      </c>
      <c r="B57" s="15"/>
      <c r="C57" s="18" t="s">
        <v>160</v>
      </c>
      <c r="D57" s="13" t="s">
        <v>20</v>
      </c>
      <c r="E57" s="13" t="s">
        <v>17</v>
      </c>
      <c r="F57" s="12" t="s">
        <v>89</v>
      </c>
      <c r="G57" s="11">
        <f t="shared" si="6"/>
        <v>43392</v>
      </c>
      <c r="H57" s="11">
        <f t="shared" si="7"/>
        <v>43399</v>
      </c>
      <c r="I57" s="11">
        <f t="shared" si="8"/>
        <v>43420</v>
      </c>
      <c r="J57" s="11">
        <v>43426</v>
      </c>
      <c r="K57" s="17"/>
      <c r="L57" s="9"/>
      <c r="M57" s="9"/>
    </row>
    <row r="58" spans="1:14" ht="42.75" customHeight="1" x14ac:dyDescent="0.25">
      <c r="A58" s="16" t="s">
        <v>48</v>
      </c>
      <c r="B58" s="15"/>
      <c r="C58" s="13" t="s">
        <v>161</v>
      </c>
      <c r="D58" s="13"/>
      <c r="E58" s="13"/>
      <c r="F58" s="14"/>
      <c r="G58" s="11">
        <f t="shared" si="6"/>
        <v>43392</v>
      </c>
      <c r="H58" s="11">
        <f t="shared" si="7"/>
        <v>43399</v>
      </c>
      <c r="I58" s="11">
        <f t="shared" si="8"/>
        <v>43420</v>
      </c>
      <c r="J58" s="11">
        <v>43426</v>
      </c>
      <c r="K58" s="9"/>
      <c r="L58" s="9"/>
      <c r="M58" s="9"/>
    </row>
    <row r="59" spans="1:14" ht="51.4" customHeight="1" x14ac:dyDescent="0.25">
      <c r="A59" s="16" t="s">
        <v>48</v>
      </c>
      <c r="B59" s="15"/>
      <c r="C59" s="13" t="s">
        <v>162</v>
      </c>
      <c r="D59" s="13" t="s">
        <v>163</v>
      </c>
      <c r="E59" s="13" t="s">
        <v>164</v>
      </c>
      <c r="F59" s="12" t="s">
        <v>165</v>
      </c>
      <c r="G59" s="11">
        <f t="shared" si="6"/>
        <v>43399</v>
      </c>
      <c r="H59" s="11">
        <f t="shared" si="7"/>
        <v>43406</v>
      </c>
      <c r="I59" s="11">
        <f t="shared" si="8"/>
        <v>43427</v>
      </c>
      <c r="J59" s="11">
        <v>43433</v>
      </c>
      <c r="K59" s="9"/>
      <c r="L59" s="9"/>
      <c r="M59" s="9"/>
    </row>
    <row r="60" spans="1:14" ht="38.25" customHeight="1" x14ac:dyDescent="0.25">
      <c r="A60" s="16" t="s">
        <v>38</v>
      </c>
      <c r="B60" s="15"/>
      <c r="C60" s="13" t="s">
        <v>166</v>
      </c>
      <c r="D60" s="13"/>
      <c r="E60" s="13"/>
      <c r="F60" s="12"/>
      <c r="G60" s="11">
        <f t="shared" si="6"/>
        <v>43406</v>
      </c>
      <c r="H60" s="11">
        <f t="shared" si="7"/>
        <v>43413</v>
      </c>
      <c r="I60" s="11">
        <f t="shared" si="8"/>
        <v>43434</v>
      </c>
      <c r="J60" s="11">
        <v>43440</v>
      </c>
      <c r="K60" s="9"/>
      <c r="L60" s="9"/>
      <c r="M60" s="9"/>
    </row>
    <row r="61" spans="1:14" ht="38.25" x14ac:dyDescent="0.25">
      <c r="A61" s="16" t="s">
        <v>48</v>
      </c>
      <c r="B61" s="15"/>
      <c r="C61" s="13" t="s">
        <v>167</v>
      </c>
      <c r="D61" s="13" t="s">
        <v>50</v>
      </c>
      <c r="E61" s="13" t="s">
        <v>17</v>
      </c>
      <c r="F61" s="14" t="s">
        <v>51</v>
      </c>
      <c r="G61" s="11">
        <f t="shared" si="6"/>
        <v>43406</v>
      </c>
      <c r="H61" s="11">
        <f t="shared" si="7"/>
        <v>43413</v>
      </c>
      <c r="I61" s="11">
        <f t="shared" si="8"/>
        <v>43434</v>
      </c>
      <c r="J61" s="11">
        <v>43440</v>
      </c>
      <c r="K61" s="9"/>
      <c r="L61" s="9"/>
      <c r="M61" s="9"/>
    </row>
    <row r="62" spans="1:14" ht="114.75" x14ac:dyDescent="0.25">
      <c r="A62" s="16" t="s">
        <v>14</v>
      </c>
      <c r="B62" s="15"/>
      <c r="C62" s="14" t="s">
        <v>19</v>
      </c>
      <c r="D62" s="13" t="s">
        <v>20</v>
      </c>
      <c r="E62" s="13" t="s">
        <v>21</v>
      </c>
      <c r="F62" s="12" t="s">
        <v>22</v>
      </c>
      <c r="G62" s="11">
        <f t="shared" si="6"/>
        <v>43413</v>
      </c>
      <c r="H62" s="11">
        <f t="shared" si="7"/>
        <v>43420</v>
      </c>
      <c r="I62" s="11">
        <f t="shared" si="8"/>
        <v>43441</v>
      </c>
      <c r="J62" s="11">
        <v>43447</v>
      </c>
      <c r="K62" s="11"/>
      <c r="L62" s="9"/>
      <c r="M62" s="9"/>
    </row>
    <row r="63" spans="1:14" ht="53.85" customHeight="1" x14ac:dyDescent="0.25">
      <c r="A63" s="16"/>
      <c r="B63" s="15"/>
      <c r="C63" s="14"/>
      <c r="D63" s="13"/>
      <c r="E63" s="13"/>
      <c r="F63" s="12"/>
      <c r="G63" s="11">
        <f t="shared" si="6"/>
        <v>43413</v>
      </c>
      <c r="H63" s="11">
        <f t="shared" si="7"/>
        <v>43420</v>
      </c>
      <c r="I63" s="11">
        <f t="shared" si="8"/>
        <v>43441</v>
      </c>
      <c r="J63" s="11">
        <v>43447</v>
      </c>
      <c r="K63" s="9"/>
      <c r="L63" s="9"/>
      <c r="M63" s="9"/>
    </row>
    <row r="64" spans="1:14" ht="172.35" customHeight="1" x14ac:dyDescent="0.25">
      <c r="A64" s="16" t="s">
        <v>14</v>
      </c>
      <c r="B64" s="15"/>
      <c r="C64" s="18" t="s">
        <v>168</v>
      </c>
      <c r="D64" s="21" t="s">
        <v>124</v>
      </c>
      <c r="E64" s="21" t="s">
        <v>169</v>
      </c>
      <c r="F64" s="20" t="s">
        <v>170</v>
      </c>
      <c r="G64" s="11">
        <f t="shared" si="6"/>
        <v>43434</v>
      </c>
      <c r="H64" s="11">
        <f t="shared" si="7"/>
        <v>43441</v>
      </c>
      <c r="I64" s="11">
        <f t="shared" si="8"/>
        <v>43462</v>
      </c>
      <c r="J64" s="11">
        <v>43468</v>
      </c>
      <c r="K64" s="9"/>
      <c r="L64" s="9"/>
      <c r="M64" s="19"/>
    </row>
    <row r="65" spans="1:13" x14ac:dyDescent="0.25">
      <c r="A65" s="16" t="s">
        <v>171</v>
      </c>
      <c r="B65" s="16"/>
      <c r="C65" s="14"/>
      <c r="D65" s="13"/>
      <c r="E65" s="13"/>
      <c r="F65" s="12"/>
      <c r="G65" s="11">
        <f t="shared" ref="G65:G70" si="9">H65-7</f>
        <v>43448</v>
      </c>
      <c r="H65" s="11">
        <f t="shared" ref="H65:H70" si="10">I65-21</f>
        <v>43455</v>
      </c>
      <c r="I65" s="11">
        <f t="shared" ref="I65:I70" si="11">J65-6</f>
        <v>43476</v>
      </c>
      <c r="J65" s="11">
        <v>43482</v>
      </c>
      <c r="K65" s="9"/>
      <c r="L65" s="9"/>
      <c r="M65" s="9"/>
    </row>
    <row r="66" spans="1:13" ht="25.5" x14ac:dyDescent="0.25">
      <c r="A66" s="16" t="s">
        <v>31</v>
      </c>
      <c r="B66" s="15"/>
      <c r="C66" s="14" t="s">
        <v>172</v>
      </c>
      <c r="D66" s="13" t="s">
        <v>20</v>
      </c>
      <c r="E66" s="13" t="s">
        <v>17</v>
      </c>
      <c r="F66" s="14" t="s">
        <v>44</v>
      </c>
      <c r="G66" s="11">
        <f t="shared" si="9"/>
        <v>43441</v>
      </c>
      <c r="H66" s="11">
        <f t="shared" si="10"/>
        <v>43448</v>
      </c>
      <c r="I66" s="11">
        <f t="shared" si="11"/>
        <v>43469</v>
      </c>
      <c r="J66" s="11">
        <v>43475</v>
      </c>
      <c r="K66" s="9"/>
      <c r="L66" s="9"/>
      <c r="M66" s="9"/>
    </row>
    <row r="67" spans="1:13" ht="25.5" x14ac:dyDescent="0.25">
      <c r="A67" s="16" t="s">
        <v>38</v>
      </c>
      <c r="B67" s="15"/>
      <c r="C67" s="14" t="s">
        <v>173</v>
      </c>
      <c r="D67" s="13" t="s">
        <v>46</v>
      </c>
      <c r="E67" s="13" t="s">
        <v>17</v>
      </c>
      <c r="F67" s="14" t="s">
        <v>44</v>
      </c>
      <c r="G67" s="11">
        <f t="shared" si="9"/>
        <v>43441</v>
      </c>
      <c r="H67" s="11">
        <f t="shared" si="10"/>
        <v>43448</v>
      </c>
      <c r="I67" s="11">
        <f t="shared" si="11"/>
        <v>43469</v>
      </c>
      <c r="J67" s="11">
        <v>43475</v>
      </c>
      <c r="K67" s="9"/>
      <c r="L67" s="9"/>
      <c r="M67" s="9"/>
    </row>
    <row r="68" spans="1:13" ht="48" customHeight="1" x14ac:dyDescent="0.25">
      <c r="A68" s="16" t="s">
        <v>48</v>
      </c>
      <c r="B68" s="15"/>
      <c r="C68" s="13" t="s">
        <v>161</v>
      </c>
      <c r="D68" s="13"/>
      <c r="E68" s="13"/>
      <c r="F68" s="14"/>
      <c r="G68" s="11">
        <f t="shared" si="9"/>
        <v>43441</v>
      </c>
      <c r="H68" s="11">
        <f t="shared" si="10"/>
        <v>43448</v>
      </c>
      <c r="I68" s="11">
        <f t="shared" si="11"/>
        <v>43469</v>
      </c>
      <c r="J68" s="11">
        <v>43475</v>
      </c>
      <c r="K68" s="9"/>
      <c r="L68" s="9"/>
      <c r="M68" s="9"/>
    </row>
    <row r="69" spans="1:13" ht="51" x14ac:dyDescent="0.25">
      <c r="A69" s="16" t="s">
        <v>27</v>
      </c>
      <c r="B69" s="15"/>
      <c r="C69" s="14" t="s">
        <v>110</v>
      </c>
      <c r="D69" s="13" t="s">
        <v>16</v>
      </c>
      <c r="E69" s="13" t="s">
        <v>174</v>
      </c>
      <c r="F69" s="14" t="s">
        <v>175</v>
      </c>
      <c r="G69" s="11">
        <f t="shared" si="9"/>
        <v>43441</v>
      </c>
      <c r="H69" s="11">
        <f t="shared" si="10"/>
        <v>43448</v>
      </c>
      <c r="I69" s="11">
        <f t="shared" si="11"/>
        <v>43469</v>
      </c>
      <c r="J69" s="11">
        <v>43475</v>
      </c>
      <c r="K69" s="9"/>
      <c r="L69" s="9"/>
      <c r="M69" s="9"/>
    </row>
    <row r="70" spans="1:13" ht="38.25" x14ac:dyDescent="0.25">
      <c r="A70" s="16" t="s">
        <v>55</v>
      </c>
      <c r="B70" s="15"/>
      <c r="C70" s="14" t="s">
        <v>176</v>
      </c>
      <c r="D70" s="13" t="s">
        <v>20</v>
      </c>
      <c r="E70" s="13" t="s">
        <v>17</v>
      </c>
      <c r="F70" s="12" t="s">
        <v>177</v>
      </c>
      <c r="G70" s="11">
        <f t="shared" si="9"/>
        <v>43448</v>
      </c>
      <c r="H70" s="11">
        <f t="shared" si="10"/>
        <v>43455</v>
      </c>
      <c r="I70" s="11">
        <f t="shared" si="11"/>
        <v>43476</v>
      </c>
      <c r="J70" s="11">
        <v>43482</v>
      </c>
      <c r="K70" s="9"/>
      <c r="L70" s="9"/>
      <c r="M70" s="9"/>
    </row>
    <row r="71" spans="1:13" x14ac:dyDescent="0.25">
      <c r="A71" s="16"/>
      <c r="B71" s="15"/>
      <c r="C71" s="14"/>
      <c r="D71" s="13"/>
      <c r="E71" s="13"/>
      <c r="F71" s="12"/>
      <c r="G71" s="11" t="s">
        <v>178</v>
      </c>
      <c r="H71" s="11" t="s">
        <v>178</v>
      </c>
      <c r="I71" s="11" t="s">
        <v>178</v>
      </c>
      <c r="J71" s="11" t="s">
        <v>178</v>
      </c>
      <c r="K71" s="9"/>
      <c r="L71" s="9"/>
      <c r="M71" s="9"/>
    </row>
    <row r="72" spans="1:13" x14ac:dyDescent="0.25">
      <c r="A72" s="16"/>
      <c r="B72" s="15"/>
      <c r="C72" s="14"/>
      <c r="D72" s="13"/>
      <c r="E72" s="13"/>
      <c r="F72" s="12"/>
      <c r="G72" s="11" t="s">
        <v>178</v>
      </c>
      <c r="H72" s="11" t="s">
        <v>178</v>
      </c>
      <c r="I72" s="11" t="s">
        <v>178</v>
      </c>
      <c r="J72" s="11" t="s">
        <v>178</v>
      </c>
      <c r="K72" s="9"/>
      <c r="L72" s="9"/>
      <c r="M72" s="9"/>
    </row>
    <row r="73" spans="1:13" ht="38.25" x14ac:dyDescent="0.25">
      <c r="A73" s="16" t="s">
        <v>31</v>
      </c>
      <c r="B73" s="15"/>
      <c r="C73" s="14" t="s">
        <v>32</v>
      </c>
      <c r="D73" s="13" t="s">
        <v>20</v>
      </c>
      <c r="E73" s="13" t="s">
        <v>33</v>
      </c>
      <c r="F73" s="12" t="s">
        <v>179</v>
      </c>
      <c r="G73" s="11">
        <f t="shared" ref="G73:G82" si="12">H73-7</f>
        <v>43469</v>
      </c>
      <c r="H73" s="11">
        <f t="shared" ref="H73:H82" si="13">I73-21</f>
        <v>43476</v>
      </c>
      <c r="I73" s="11">
        <f t="shared" ref="I73:I82" si="14">J73-6</f>
        <v>43497</v>
      </c>
      <c r="J73" s="11">
        <v>43503</v>
      </c>
      <c r="K73" s="9"/>
      <c r="L73" s="9"/>
      <c r="M73" s="9"/>
    </row>
    <row r="74" spans="1:13" ht="25.5" x14ac:dyDescent="0.25">
      <c r="A74" s="16" t="s">
        <v>31</v>
      </c>
      <c r="B74" s="15"/>
      <c r="C74" s="14" t="s">
        <v>35</v>
      </c>
      <c r="D74" s="13" t="s">
        <v>20</v>
      </c>
      <c r="E74" s="13" t="s">
        <v>180</v>
      </c>
      <c r="F74" s="12" t="s">
        <v>181</v>
      </c>
      <c r="G74" s="11">
        <f t="shared" si="12"/>
        <v>43469</v>
      </c>
      <c r="H74" s="11">
        <f t="shared" si="13"/>
        <v>43476</v>
      </c>
      <c r="I74" s="11">
        <f t="shared" si="14"/>
        <v>43497</v>
      </c>
      <c r="J74" s="11">
        <v>43503</v>
      </c>
      <c r="K74" s="9"/>
      <c r="L74" s="9"/>
      <c r="M74" s="9"/>
    </row>
    <row r="75" spans="1:13" ht="127.5" x14ac:dyDescent="0.25">
      <c r="A75" s="16" t="s">
        <v>106</v>
      </c>
      <c r="B75" s="15"/>
      <c r="C75" s="14" t="s">
        <v>182</v>
      </c>
      <c r="D75" s="13" t="s">
        <v>124</v>
      </c>
      <c r="E75" s="13" t="s">
        <v>108</v>
      </c>
      <c r="F75" s="12" t="s">
        <v>183</v>
      </c>
      <c r="G75" s="11">
        <f t="shared" si="12"/>
        <v>43476</v>
      </c>
      <c r="H75" s="11">
        <f t="shared" si="13"/>
        <v>43483</v>
      </c>
      <c r="I75" s="11">
        <f t="shared" si="14"/>
        <v>43504</v>
      </c>
      <c r="J75" s="11">
        <v>43510</v>
      </c>
      <c r="K75" s="9"/>
      <c r="L75" s="9"/>
      <c r="M75" s="19"/>
    </row>
    <row r="76" spans="1:13" ht="51" x14ac:dyDescent="0.25">
      <c r="A76" s="16" t="s">
        <v>184</v>
      </c>
      <c r="B76" s="15"/>
      <c r="C76" s="14" t="s">
        <v>185</v>
      </c>
      <c r="D76" s="13" t="s">
        <v>20</v>
      </c>
      <c r="E76" s="13" t="s">
        <v>147</v>
      </c>
      <c r="F76" s="12" t="s">
        <v>148</v>
      </c>
      <c r="G76" s="11">
        <f t="shared" si="12"/>
        <v>43483</v>
      </c>
      <c r="H76" s="11">
        <f t="shared" si="13"/>
        <v>43490</v>
      </c>
      <c r="I76" s="11">
        <f t="shared" si="14"/>
        <v>43511</v>
      </c>
      <c r="J76" s="11">
        <v>43517</v>
      </c>
      <c r="K76" s="9"/>
      <c r="L76" s="9"/>
      <c r="M76" s="9"/>
    </row>
    <row r="77" spans="1:13" x14ac:dyDescent="0.25">
      <c r="A77" s="16" t="s">
        <v>186</v>
      </c>
      <c r="B77" s="15"/>
      <c r="C77" s="14" t="s">
        <v>187</v>
      </c>
      <c r="D77" s="13"/>
      <c r="E77" s="13"/>
      <c r="F77" s="12"/>
      <c r="G77" s="11">
        <f t="shared" si="12"/>
        <v>43490</v>
      </c>
      <c r="H77" s="11">
        <f t="shared" si="13"/>
        <v>43497</v>
      </c>
      <c r="I77" s="11">
        <f t="shared" si="14"/>
        <v>43518</v>
      </c>
      <c r="J77" s="11">
        <v>43524</v>
      </c>
      <c r="K77" s="9"/>
      <c r="L77" s="9"/>
      <c r="M77" s="9"/>
    </row>
    <row r="78" spans="1:13" ht="114.75" x14ac:dyDescent="0.25">
      <c r="A78" s="16" t="s">
        <v>14</v>
      </c>
      <c r="B78" s="15"/>
      <c r="C78" s="14" t="s">
        <v>19</v>
      </c>
      <c r="D78" s="13" t="s">
        <v>20</v>
      </c>
      <c r="E78" s="13" t="s">
        <v>21</v>
      </c>
      <c r="F78" s="12" t="s">
        <v>22</v>
      </c>
      <c r="G78" s="11">
        <f t="shared" si="12"/>
        <v>43497</v>
      </c>
      <c r="H78" s="11">
        <f t="shared" si="13"/>
        <v>43504</v>
      </c>
      <c r="I78" s="11">
        <f t="shared" si="14"/>
        <v>43525</v>
      </c>
      <c r="J78" s="11">
        <v>43531</v>
      </c>
      <c r="K78" s="11"/>
      <c r="L78" s="9"/>
      <c r="M78" s="9"/>
    </row>
    <row r="79" spans="1:13" ht="63.75" x14ac:dyDescent="0.25">
      <c r="A79" s="16" t="s">
        <v>55</v>
      </c>
      <c r="B79" s="15"/>
      <c r="C79" s="14" t="s">
        <v>188</v>
      </c>
      <c r="D79" s="13" t="s">
        <v>59</v>
      </c>
      <c r="E79" s="13" t="s">
        <v>17</v>
      </c>
      <c r="F79" s="12" t="s">
        <v>189</v>
      </c>
      <c r="G79" s="11">
        <f t="shared" si="12"/>
        <v>43132</v>
      </c>
      <c r="H79" s="11">
        <f t="shared" si="13"/>
        <v>43139</v>
      </c>
      <c r="I79" s="11">
        <f t="shared" si="14"/>
        <v>43160</v>
      </c>
      <c r="J79" s="10">
        <v>43166</v>
      </c>
      <c r="K79" s="9"/>
      <c r="L79" s="9"/>
      <c r="M79" s="9"/>
    </row>
    <row r="80" spans="1:13" ht="102" x14ac:dyDescent="0.25">
      <c r="A80" s="16" t="s">
        <v>55</v>
      </c>
      <c r="B80" s="15"/>
      <c r="C80" s="14" t="s">
        <v>190</v>
      </c>
      <c r="D80" s="13" t="s">
        <v>191</v>
      </c>
      <c r="E80" s="13" t="s">
        <v>17</v>
      </c>
      <c r="F80" s="12" t="s">
        <v>192</v>
      </c>
      <c r="G80" s="11">
        <f t="shared" si="12"/>
        <v>43504</v>
      </c>
      <c r="H80" s="11">
        <f t="shared" si="13"/>
        <v>43511</v>
      </c>
      <c r="I80" s="11">
        <f t="shared" si="14"/>
        <v>43532</v>
      </c>
      <c r="J80" s="11">
        <v>43538</v>
      </c>
      <c r="K80" s="9"/>
      <c r="L80" s="9"/>
      <c r="M80" s="9"/>
    </row>
    <row r="81" spans="1:13" ht="38.25" x14ac:dyDescent="0.25">
      <c r="A81" s="16" t="s">
        <v>184</v>
      </c>
      <c r="B81" s="15"/>
      <c r="C81" s="18" t="s">
        <v>193</v>
      </c>
      <c r="D81" s="13" t="s">
        <v>20</v>
      </c>
      <c r="E81" s="13" t="s">
        <v>17</v>
      </c>
      <c r="F81" s="12" t="s">
        <v>89</v>
      </c>
      <c r="G81" s="11">
        <f t="shared" si="12"/>
        <v>43511</v>
      </c>
      <c r="H81" s="11">
        <f t="shared" si="13"/>
        <v>43518</v>
      </c>
      <c r="I81" s="11">
        <f t="shared" si="14"/>
        <v>43539</v>
      </c>
      <c r="J81" s="10">
        <v>43545</v>
      </c>
      <c r="K81" s="17"/>
      <c r="L81" s="9"/>
      <c r="M81" s="9"/>
    </row>
    <row r="82" spans="1:13" ht="127.5" x14ac:dyDescent="0.25">
      <c r="A82" s="16" t="s">
        <v>194</v>
      </c>
      <c r="B82" s="15"/>
      <c r="C82" s="14" t="s">
        <v>195</v>
      </c>
      <c r="D82" s="13" t="s">
        <v>124</v>
      </c>
      <c r="E82" s="13" t="s">
        <v>108</v>
      </c>
      <c r="F82" s="12" t="s">
        <v>196</v>
      </c>
      <c r="G82" s="11">
        <f t="shared" si="12"/>
        <v>43511</v>
      </c>
      <c r="H82" s="11">
        <f t="shared" si="13"/>
        <v>43518</v>
      </c>
      <c r="I82" s="11">
        <f t="shared" si="14"/>
        <v>43539</v>
      </c>
      <c r="J82" s="10">
        <v>43545</v>
      </c>
      <c r="K82" s="9"/>
      <c r="L82" s="9"/>
      <c r="M82" s="9"/>
    </row>
    <row r="85" spans="1:13" x14ac:dyDescent="0.25">
      <c r="M85" s="8"/>
    </row>
    <row r="90" spans="1:13" ht="13.5" thickBot="1" x14ac:dyDescent="0.3"/>
    <row r="91" spans="1:13" ht="13.5" thickBot="1" x14ac:dyDescent="0.3">
      <c r="F91" s="7"/>
    </row>
  </sheetData>
  <autoFilter ref="A3:Q82" xr:uid="{00000000-0009-0000-0000-000000000000}"/>
  <customSheetViews>
    <customSheetView guid="{185A5CD5-3184-493D-8586-15BEEE1E3F5A}"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1"/>
      <autoFilter ref="A3:Q82" xr:uid="{80921ECB-0E77-47E9-BC21-D614C4CC465F}"/>
    </customSheetView>
    <customSheetView guid="{73078B99-6B6B-4F3B-AEEA-5AC4F88B9E68}"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2"/>
      <autoFilter ref="A3:Q82" xr:uid="{B420EC2D-9082-40F2-A0BA-9817A21EB0C2}"/>
    </customSheetView>
    <customSheetView guid="{A419E118-27CE-453F-8E2E-57861CD2041E}"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3"/>
      <autoFilter ref="A3:Q82" xr:uid="{21288353-6215-4A94-B62C-0C2045E930BE}"/>
    </customSheetView>
    <customSheetView guid="{22257EB2-3327-40FC-8113-145770006338}"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4"/>
      <autoFilter ref="A3:Q82" xr:uid="{5371C142-2DE9-463F-AE7C-74B253BECE2C}"/>
    </customSheetView>
    <customSheetView guid="{5B3AED00-93DF-4FAB-9F3C-5DA9CBE9CC8B}" scale="60" fitToPage="1" showAutoFilter="1" state="hidden">
      <pane xSplit="3" ySplit="3" topLeftCell="D10" activePane="bottomRight" state="frozen"/>
      <selection pane="bottomRight" activeCell="E7" sqref="E7"/>
      <pageMargins left="0" right="0" top="0" bottom="0" header="0" footer="0"/>
      <pageSetup paperSize="5" scale="37" fitToHeight="0" orientation="portrait" r:id="rId5"/>
      <autoFilter ref="A3:Q82" xr:uid="{46C31075-1164-4B76-BCB4-F71294F16650}"/>
    </customSheetView>
    <customSheetView guid="{A14B8E4B-3F8F-4606-8E44-39BB9FEA4A2E}"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6"/>
      <autoFilter ref="A3:Q82" xr:uid="{D485D40E-1DEB-43B8-AEAE-E3440F95C8C3}"/>
    </customSheetView>
    <customSheetView guid="{D60E86EB-F5F3-43AC-A4F6-D4B3DC453DD2}" scale="60" showPageBreaks="1" fitToPage="1" printArea="1" showAutoFilter="1" state="hidden">
      <pane xSplit="3" ySplit="3" topLeftCell="D10" activePane="bottomRight" state="frozen"/>
      <selection pane="bottomRight" activeCell="E7" sqref="E7"/>
      <pageMargins left="0" right="0" top="0" bottom="0" header="0" footer="0"/>
      <pageSetup paperSize="5" scale="37" fitToHeight="0" orientation="portrait" r:id="rId7"/>
      <autoFilter ref="A3:Q82" xr:uid="{E2EDEFFE-F248-4BBE-A433-361509846E52}"/>
    </customSheetView>
  </customSheetViews>
  <mergeCells count="1">
    <mergeCell ref="A2:J2"/>
  </mergeCells>
  <pageMargins left="0.25" right="0.25" top="0.75" bottom="0.75" header="0.3" footer="0.3"/>
  <pageSetup paperSize="5" scale="37" fitToHeight="0" orientation="portrait"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D4275-58AF-4342-A8C4-AF7A9742E7C1}">
  <sheetPr filterMode="1">
    <pageSetUpPr fitToPage="1"/>
  </sheetPr>
  <dimension ref="A1:N64"/>
  <sheetViews>
    <sheetView zoomScale="80" zoomScaleNormal="80" workbookViewId="0">
      <pane xSplit="3" ySplit="2" topLeftCell="D4" activePane="bottomRight" state="frozen"/>
      <selection pane="topRight" activeCell="D1" sqref="D1"/>
      <selection pane="bottomLeft" activeCell="A3" sqref="A3"/>
      <selection pane="bottomRight" activeCell="G4" sqref="G4"/>
    </sheetView>
  </sheetViews>
  <sheetFormatPr defaultColWidth="8.7109375" defaultRowHeight="15" x14ac:dyDescent="0.25"/>
  <cols>
    <col min="1" max="1" width="24" style="236" customWidth="1"/>
    <col min="2" max="2" width="16.5703125" style="223" customWidth="1"/>
    <col min="3" max="3" width="9.5703125" style="223" customWidth="1"/>
    <col min="4" max="4" width="24" style="236" customWidth="1"/>
    <col min="5" max="5" width="12.42578125" style="224" customWidth="1"/>
    <col min="6" max="6" width="14.5703125" style="224" customWidth="1"/>
    <col min="7" max="7" width="105.42578125" style="223" customWidth="1"/>
    <col min="8" max="11" width="12.5703125" style="56" customWidth="1"/>
    <col min="12" max="12" width="12.5703125" style="226" customWidth="1"/>
    <col min="13" max="13" width="30.7109375" customWidth="1"/>
  </cols>
  <sheetData>
    <row r="1" spans="1:12" ht="27" thickBot="1" x14ac:dyDescent="0.45">
      <c r="A1" s="238"/>
      <c r="B1" s="237" t="s">
        <v>694</v>
      </c>
      <c r="C1" s="238"/>
      <c r="D1" s="238"/>
      <c r="E1" s="238"/>
      <c r="F1" s="238"/>
      <c r="G1" s="238"/>
      <c r="H1" s="238"/>
      <c r="I1" s="238"/>
      <c r="J1" s="238"/>
      <c r="K1" s="238"/>
      <c r="L1" s="239"/>
    </row>
    <row r="2" spans="1:12" ht="36.75" customHeight="1" x14ac:dyDescent="0.25">
      <c r="A2" s="227" t="s">
        <v>2</v>
      </c>
      <c r="B2" s="180" t="s">
        <v>0</v>
      </c>
      <c r="C2" s="181" t="s">
        <v>1</v>
      </c>
      <c r="D2" s="227" t="s">
        <v>2</v>
      </c>
      <c r="E2" s="181" t="s">
        <v>3</v>
      </c>
      <c r="F2" s="181" t="s">
        <v>4</v>
      </c>
      <c r="G2" s="182" t="s">
        <v>427</v>
      </c>
      <c r="H2" s="130" t="s">
        <v>6</v>
      </c>
      <c r="I2" s="130" t="s">
        <v>7</v>
      </c>
      <c r="J2" s="130" t="s">
        <v>8</v>
      </c>
      <c r="K2" s="131" t="s">
        <v>9</v>
      </c>
      <c r="L2" s="225" t="s">
        <v>11</v>
      </c>
    </row>
    <row r="3" spans="1:12" ht="36.75" hidden="1" customHeight="1" x14ac:dyDescent="0.25">
      <c r="A3" s="228" t="s">
        <v>591</v>
      </c>
      <c r="B3" s="179" t="s">
        <v>48</v>
      </c>
      <c r="C3" s="179" t="s">
        <v>695</v>
      </c>
      <c r="D3" s="228" t="s">
        <v>591</v>
      </c>
      <c r="E3" s="177" t="s">
        <v>574</v>
      </c>
      <c r="F3" s="179" t="s">
        <v>592</v>
      </c>
      <c r="G3" s="179" t="s">
        <v>593</v>
      </c>
      <c r="H3" s="73">
        <v>44981</v>
      </c>
      <c r="I3" s="73">
        <v>44988</v>
      </c>
      <c r="J3" s="73">
        <v>45009</v>
      </c>
      <c r="K3" s="73">
        <v>45015</v>
      </c>
      <c r="L3" s="177">
        <v>4</v>
      </c>
    </row>
    <row r="4" spans="1:12" ht="36.75" customHeight="1" x14ac:dyDescent="0.25">
      <c r="A4" s="229" t="s">
        <v>696</v>
      </c>
      <c r="B4" s="175" t="s">
        <v>14</v>
      </c>
      <c r="C4" s="175"/>
      <c r="D4" s="229" t="s">
        <v>696</v>
      </c>
      <c r="E4" s="183" t="s">
        <v>16</v>
      </c>
      <c r="F4" s="183" t="s">
        <v>697</v>
      </c>
      <c r="G4" s="175" t="s">
        <v>698</v>
      </c>
      <c r="H4" s="125">
        <v>44988</v>
      </c>
      <c r="I4" s="125">
        <v>44995</v>
      </c>
      <c r="J4" s="125">
        <v>45016</v>
      </c>
      <c r="K4" s="127">
        <v>45022</v>
      </c>
      <c r="L4" s="183">
        <v>4</v>
      </c>
    </row>
    <row r="5" spans="1:12" ht="36.75" hidden="1" customHeight="1" x14ac:dyDescent="0.25">
      <c r="A5" s="230" t="s">
        <v>699</v>
      </c>
      <c r="B5" s="184" t="s">
        <v>55</v>
      </c>
      <c r="C5" s="174" t="s">
        <v>700</v>
      </c>
      <c r="D5" s="230" t="s">
        <v>699</v>
      </c>
      <c r="E5" s="185" t="s">
        <v>20</v>
      </c>
      <c r="F5" s="184" t="s">
        <v>17</v>
      </c>
      <c r="G5" s="184" t="s">
        <v>701</v>
      </c>
      <c r="H5" s="171">
        <v>44995</v>
      </c>
      <c r="I5" s="171">
        <v>45002</v>
      </c>
      <c r="J5" s="172">
        <v>45022</v>
      </c>
      <c r="K5" s="171">
        <v>45029</v>
      </c>
      <c r="L5" s="185">
        <v>3</v>
      </c>
    </row>
    <row r="6" spans="1:12" ht="36.75" hidden="1" customHeight="1" x14ac:dyDescent="0.25">
      <c r="A6" s="229" t="s">
        <v>702</v>
      </c>
      <c r="B6" s="175" t="s">
        <v>31</v>
      </c>
      <c r="C6" s="175" t="s">
        <v>703</v>
      </c>
      <c r="D6" s="229" t="s">
        <v>702</v>
      </c>
      <c r="E6" s="183" t="s">
        <v>20</v>
      </c>
      <c r="F6" s="175" t="s">
        <v>17</v>
      </c>
      <c r="G6" s="175" t="s">
        <v>239</v>
      </c>
      <c r="H6" s="125">
        <v>45002</v>
      </c>
      <c r="I6" s="125">
        <v>45009</v>
      </c>
      <c r="J6" s="125">
        <v>45030</v>
      </c>
      <c r="K6" s="125">
        <v>45036</v>
      </c>
      <c r="L6" s="183">
        <v>5</v>
      </c>
    </row>
    <row r="7" spans="1:12" ht="36.75" hidden="1" customHeight="1" x14ac:dyDescent="0.25">
      <c r="A7" s="228" t="s">
        <v>704</v>
      </c>
      <c r="B7" s="179" t="s">
        <v>55</v>
      </c>
      <c r="C7" s="179"/>
      <c r="D7" s="228" t="s">
        <v>704</v>
      </c>
      <c r="E7" s="177" t="s">
        <v>368</v>
      </c>
      <c r="F7" s="179" t="s">
        <v>17</v>
      </c>
      <c r="G7" s="179" t="s">
        <v>705</v>
      </c>
      <c r="H7" s="73">
        <v>45009</v>
      </c>
      <c r="I7" s="73">
        <v>45016</v>
      </c>
      <c r="J7" s="73">
        <v>45037</v>
      </c>
      <c r="K7" s="73">
        <v>45043</v>
      </c>
      <c r="L7" s="177">
        <v>3</v>
      </c>
    </row>
    <row r="8" spans="1:12" ht="36.75" hidden="1" customHeight="1" x14ac:dyDescent="0.25">
      <c r="A8" s="213" t="s">
        <v>706</v>
      </c>
      <c r="B8" s="175" t="s">
        <v>48</v>
      </c>
      <c r="C8" s="175" t="s">
        <v>707</v>
      </c>
      <c r="D8" s="213" t="s">
        <v>706</v>
      </c>
      <c r="E8" s="183" t="s">
        <v>394</v>
      </c>
      <c r="F8" s="175" t="s">
        <v>17</v>
      </c>
      <c r="G8" s="186" t="s">
        <v>708</v>
      </c>
      <c r="H8" s="125">
        <v>45016</v>
      </c>
      <c r="I8" s="127">
        <v>45022</v>
      </c>
      <c r="J8" s="125">
        <v>45044</v>
      </c>
      <c r="K8" s="125">
        <v>45050</v>
      </c>
      <c r="L8" s="183">
        <v>10</v>
      </c>
    </row>
    <row r="9" spans="1:12" ht="36.75" hidden="1" customHeight="1" x14ac:dyDescent="0.25">
      <c r="A9" s="213" t="s">
        <v>709</v>
      </c>
      <c r="B9" s="175" t="s">
        <v>31</v>
      </c>
      <c r="C9" s="175" t="s">
        <v>710</v>
      </c>
      <c r="D9" s="213" t="s">
        <v>706</v>
      </c>
      <c r="E9" s="183" t="s">
        <v>20</v>
      </c>
      <c r="F9" s="175" t="s">
        <v>17</v>
      </c>
      <c r="G9" s="186" t="s">
        <v>708</v>
      </c>
      <c r="H9" s="125">
        <v>45016</v>
      </c>
      <c r="I9" s="127">
        <v>45022</v>
      </c>
      <c r="J9" s="125">
        <v>45044</v>
      </c>
      <c r="K9" s="125">
        <v>45050</v>
      </c>
      <c r="L9" s="183">
        <v>10</v>
      </c>
    </row>
    <row r="10" spans="1:12" ht="36.75" hidden="1" customHeight="1" x14ac:dyDescent="0.25">
      <c r="A10" s="213" t="s">
        <v>706</v>
      </c>
      <c r="B10" s="175" t="s">
        <v>38</v>
      </c>
      <c r="C10" s="175" t="s">
        <v>711</v>
      </c>
      <c r="D10" s="213" t="s">
        <v>706</v>
      </c>
      <c r="E10" s="183" t="s">
        <v>395</v>
      </c>
      <c r="F10" s="175" t="s">
        <v>17</v>
      </c>
      <c r="G10" s="186" t="s">
        <v>708</v>
      </c>
      <c r="H10" s="125">
        <v>45016</v>
      </c>
      <c r="I10" s="127">
        <v>45022</v>
      </c>
      <c r="J10" s="125">
        <v>45044</v>
      </c>
      <c r="K10" s="125">
        <v>45050</v>
      </c>
      <c r="L10" s="183">
        <v>10</v>
      </c>
    </row>
    <row r="11" spans="1:12" ht="36.75" hidden="1" customHeight="1" x14ac:dyDescent="0.25">
      <c r="A11" s="231" t="s">
        <v>508</v>
      </c>
      <c r="B11" s="176" t="s">
        <v>23</v>
      </c>
      <c r="C11" s="176"/>
      <c r="D11" s="231" t="s">
        <v>508</v>
      </c>
      <c r="E11" s="187" t="s">
        <v>16</v>
      </c>
      <c r="F11" s="187" t="s">
        <v>712</v>
      </c>
      <c r="G11" s="188" t="s">
        <v>713</v>
      </c>
      <c r="H11" s="127">
        <v>45022</v>
      </c>
      <c r="I11" s="73">
        <v>45030</v>
      </c>
      <c r="J11" s="73">
        <v>45051</v>
      </c>
      <c r="K11" s="73">
        <v>45057</v>
      </c>
      <c r="L11" s="177">
        <v>4</v>
      </c>
    </row>
    <row r="12" spans="1:12" ht="36.75" hidden="1" customHeight="1" x14ac:dyDescent="0.25">
      <c r="A12" s="204" t="s">
        <v>714</v>
      </c>
      <c r="B12" s="176" t="s">
        <v>48</v>
      </c>
      <c r="C12" s="176" t="s">
        <v>715</v>
      </c>
      <c r="D12" s="204" t="s">
        <v>714</v>
      </c>
      <c r="E12" s="187" t="s">
        <v>716</v>
      </c>
      <c r="F12" s="189" t="s">
        <v>717</v>
      </c>
      <c r="G12" s="190" t="s">
        <v>718</v>
      </c>
      <c r="H12" s="127">
        <v>45022</v>
      </c>
      <c r="I12" s="73">
        <v>45030</v>
      </c>
      <c r="J12" s="73">
        <v>45051</v>
      </c>
      <c r="K12" s="73">
        <v>45057</v>
      </c>
      <c r="L12" s="177">
        <v>4</v>
      </c>
    </row>
    <row r="13" spans="1:12" ht="36.75" hidden="1" customHeight="1" x14ac:dyDescent="0.25">
      <c r="A13" s="232" t="s">
        <v>217</v>
      </c>
      <c r="B13" s="191" t="s">
        <v>55</v>
      </c>
      <c r="C13" s="191" t="s">
        <v>719</v>
      </c>
      <c r="D13" s="232" t="s">
        <v>217</v>
      </c>
      <c r="E13" s="183" t="s">
        <v>20</v>
      </c>
      <c r="F13" s="191" t="s">
        <v>370</v>
      </c>
      <c r="G13" s="191" t="s">
        <v>371</v>
      </c>
      <c r="H13" s="173">
        <v>45030</v>
      </c>
      <c r="I13" s="173">
        <v>45037</v>
      </c>
      <c r="J13" s="173">
        <v>45058</v>
      </c>
      <c r="K13" s="173">
        <v>45064</v>
      </c>
      <c r="L13" s="192">
        <v>3</v>
      </c>
    </row>
    <row r="14" spans="1:12" ht="36.75" hidden="1" customHeight="1" x14ac:dyDescent="0.25">
      <c r="A14" s="229" t="s">
        <v>218</v>
      </c>
      <c r="B14" s="175" t="s">
        <v>55</v>
      </c>
      <c r="C14" s="175"/>
      <c r="D14" s="229" t="s">
        <v>218</v>
      </c>
      <c r="E14" s="183"/>
      <c r="F14" s="175" t="s">
        <v>17</v>
      </c>
      <c r="G14" s="175" t="s">
        <v>720</v>
      </c>
      <c r="H14" s="125">
        <v>45030</v>
      </c>
      <c r="I14" s="125">
        <v>45037</v>
      </c>
      <c r="J14" s="125">
        <v>45058</v>
      </c>
      <c r="K14" s="125">
        <v>45064</v>
      </c>
      <c r="L14" s="183">
        <v>3</v>
      </c>
    </row>
    <row r="15" spans="1:12" ht="36.75" hidden="1" customHeight="1" x14ac:dyDescent="0.25">
      <c r="A15" s="228" t="s">
        <v>397</v>
      </c>
      <c r="B15" s="179" t="s">
        <v>106</v>
      </c>
      <c r="C15" s="179"/>
      <c r="D15" s="228" t="s">
        <v>397</v>
      </c>
      <c r="E15" s="177" t="s">
        <v>16</v>
      </c>
      <c r="F15" s="179" t="s">
        <v>457</v>
      </c>
      <c r="G15" s="179" t="s">
        <v>721</v>
      </c>
      <c r="H15" s="73">
        <v>45037</v>
      </c>
      <c r="I15" s="73">
        <v>45044</v>
      </c>
      <c r="J15" s="73">
        <v>45065</v>
      </c>
      <c r="K15" s="73">
        <v>45071</v>
      </c>
      <c r="L15" s="177">
        <v>6</v>
      </c>
    </row>
    <row r="16" spans="1:12" ht="36.75" hidden="1" customHeight="1" x14ac:dyDescent="0.25">
      <c r="A16" s="232" t="s">
        <v>228</v>
      </c>
      <c r="B16" s="193" t="s">
        <v>55</v>
      </c>
      <c r="C16" s="193" t="s">
        <v>722</v>
      </c>
      <c r="D16" s="232" t="s">
        <v>228</v>
      </c>
      <c r="E16" s="194"/>
      <c r="F16" s="193" t="s">
        <v>370</v>
      </c>
      <c r="G16" s="193" t="s">
        <v>372</v>
      </c>
      <c r="H16" s="173">
        <v>45044</v>
      </c>
      <c r="I16" s="173">
        <v>45051</v>
      </c>
      <c r="J16" s="173">
        <v>45072</v>
      </c>
      <c r="K16" s="173">
        <v>45078</v>
      </c>
      <c r="L16" s="192">
        <v>3</v>
      </c>
    </row>
    <row r="17" spans="1:12" ht="36.75" hidden="1" customHeight="1" x14ac:dyDescent="0.25">
      <c r="A17" s="233" t="s">
        <v>517</v>
      </c>
      <c r="B17" s="195" t="s">
        <v>23</v>
      </c>
      <c r="C17" s="195"/>
      <c r="D17" s="233" t="s">
        <v>517</v>
      </c>
      <c r="E17" s="196" t="s">
        <v>16</v>
      </c>
      <c r="F17" s="196" t="s">
        <v>723</v>
      </c>
      <c r="G17" s="197" t="s">
        <v>724</v>
      </c>
      <c r="H17" s="125">
        <v>45044</v>
      </c>
      <c r="I17" s="125">
        <v>45051</v>
      </c>
      <c r="J17" s="125">
        <v>45072</v>
      </c>
      <c r="K17" s="125">
        <v>45078</v>
      </c>
      <c r="L17" s="183">
        <v>4</v>
      </c>
    </row>
    <row r="18" spans="1:12" ht="36.75" hidden="1" customHeight="1" x14ac:dyDescent="0.25">
      <c r="A18" s="228" t="s">
        <v>725</v>
      </c>
      <c r="B18" s="198" t="s">
        <v>38</v>
      </c>
      <c r="C18" s="199" t="s">
        <v>726</v>
      </c>
      <c r="D18" s="228" t="s">
        <v>725</v>
      </c>
      <c r="E18" s="200" t="s">
        <v>114</v>
      </c>
      <c r="F18" s="190" t="s">
        <v>727</v>
      </c>
      <c r="G18" s="190" t="s">
        <v>728</v>
      </c>
      <c r="H18" s="73">
        <v>45051</v>
      </c>
      <c r="I18" s="73">
        <v>45058</v>
      </c>
      <c r="J18" s="73">
        <v>45079</v>
      </c>
      <c r="K18" s="73">
        <v>45085</v>
      </c>
      <c r="L18" s="177">
        <v>10</v>
      </c>
    </row>
    <row r="19" spans="1:12" ht="36.75" hidden="1" customHeight="1" x14ac:dyDescent="0.25">
      <c r="A19" s="229" t="s">
        <v>64</v>
      </c>
      <c r="B19" s="201" t="s">
        <v>38</v>
      </c>
      <c r="C19" s="175" t="s">
        <v>729</v>
      </c>
      <c r="D19" s="229" t="s">
        <v>64</v>
      </c>
      <c r="E19" s="183" t="s">
        <v>65</v>
      </c>
      <c r="F19" s="175" t="s">
        <v>727</v>
      </c>
      <c r="G19" s="175" t="s">
        <v>730</v>
      </c>
      <c r="H19" s="125">
        <v>45058</v>
      </c>
      <c r="I19" s="125">
        <v>45065</v>
      </c>
      <c r="J19" s="125">
        <v>45086</v>
      </c>
      <c r="K19" s="125">
        <v>45092</v>
      </c>
      <c r="L19" s="183">
        <v>10</v>
      </c>
    </row>
    <row r="20" spans="1:12" ht="36.75" hidden="1" customHeight="1" x14ac:dyDescent="0.25">
      <c r="A20" s="230" t="s">
        <v>731</v>
      </c>
      <c r="B20" s="184" t="s">
        <v>55</v>
      </c>
      <c r="C20" s="184" t="s">
        <v>732</v>
      </c>
      <c r="D20" s="230" t="s">
        <v>731</v>
      </c>
      <c r="E20" s="185" t="s">
        <v>20</v>
      </c>
      <c r="F20" s="184" t="s">
        <v>17</v>
      </c>
      <c r="G20" s="184" t="s">
        <v>733</v>
      </c>
      <c r="H20" s="171">
        <v>45072</v>
      </c>
      <c r="I20" s="171">
        <v>45079</v>
      </c>
      <c r="J20" s="171">
        <v>45100</v>
      </c>
      <c r="K20" s="171">
        <v>45106</v>
      </c>
      <c r="L20" s="185">
        <v>3</v>
      </c>
    </row>
    <row r="21" spans="1:12" ht="36.75" hidden="1" customHeight="1" x14ac:dyDescent="0.25">
      <c r="A21" s="229" t="s">
        <v>81</v>
      </c>
      <c r="B21" s="201" t="s">
        <v>23</v>
      </c>
      <c r="C21" s="201"/>
      <c r="D21" s="229" t="s">
        <v>81</v>
      </c>
      <c r="E21" s="202" t="s">
        <v>16</v>
      </c>
      <c r="F21" s="202" t="s">
        <v>712</v>
      </c>
      <c r="G21" s="203" t="s">
        <v>734</v>
      </c>
      <c r="H21" s="125">
        <v>45079</v>
      </c>
      <c r="I21" s="125">
        <v>45086</v>
      </c>
      <c r="J21" s="125">
        <v>45107</v>
      </c>
      <c r="K21" s="125">
        <v>45113</v>
      </c>
      <c r="L21" s="183">
        <v>4</v>
      </c>
    </row>
    <row r="22" spans="1:12" ht="36.75" hidden="1" customHeight="1" x14ac:dyDescent="0.25">
      <c r="A22" s="229" t="s">
        <v>422</v>
      </c>
      <c r="B22" s="201" t="s">
        <v>23</v>
      </c>
      <c r="C22" s="201"/>
      <c r="D22" s="229" t="s">
        <v>422</v>
      </c>
      <c r="E22" s="202" t="s">
        <v>124</v>
      </c>
      <c r="F22" s="202" t="s">
        <v>712</v>
      </c>
      <c r="G22" s="203" t="s">
        <v>735</v>
      </c>
      <c r="H22" s="125">
        <v>45079</v>
      </c>
      <c r="I22" s="125">
        <v>45086</v>
      </c>
      <c r="J22" s="125">
        <v>45107</v>
      </c>
      <c r="K22" s="125">
        <v>45113</v>
      </c>
      <c r="L22" s="183">
        <v>4</v>
      </c>
    </row>
    <row r="23" spans="1:12" ht="36.75" hidden="1" customHeight="1" x14ac:dyDescent="0.25">
      <c r="A23" s="228" t="s">
        <v>736</v>
      </c>
      <c r="B23" s="198" t="s">
        <v>14</v>
      </c>
      <c r="C23" s="190"/>
      <c r="D23" s="228" t="s">
        <v>736</v>
      </c>
      <c r="E23" s="189" t="s">
        <v>16</v>
      </c>
      <c r="F23" s="189" t="s">
        <v>737</v>
      </c>
      <c r="G23" s="190" t="s">
        <v>738</v>
      </c>
      <c r="H23" s="73">
        <v>45093</v>
      </c>
      <c r="I23" s="73">
        <v>45100</v>
      </c>
      <c r="J23" s="73">
        <v>45121</v>
      </c>
      <c r="K23" s="73">
        <v>45127</v>
      </c>
      <c r="L23" s="177">
        <v>6</v>
      </c>
    </row>
    <row r="24" spans="1:12" ht="36.75" hidden="1" customHeight="1" x14ac:dyDescent="0.25">
      <c r="A24" s="231" t="s">
        <v>19</v>
      </c>
      <c r="B24" s="176" t="s">
        <v>14</v>
      </c>
      <c r="C24" s="176"/>
      <c r="D24" s="231" t="s">
        <v>19</v>
      </c>
      <c r="E24" s="187" t="s">
        <v>20</v>
      </c>
      <c r="F24" s="187" t="s">
        <v>739</v>
      </c>
      <c r="G24" s="204" t="s">
        <v>674</v>
      </c>
      <c r="H24" s="145">
        <v>45093</v>
      </c>
      <c r="I24" s="145">
        <v>45100</v>
      </c>
      <c r="J24" s="145">
        <v>45121</v>
      </c>
      <c r="K24" s="145">
        <v>45127</v>
      </c>
      <c r="L24" s="187">
        <v>4</v>
      </c>
    </row>
    <row r="25" spans="1:12" ht="36.75" hidden="1" customHeight="1" x14ac:dyDescent="0.25">
      <c r="A25" s="205" t="s">
        <v>740</v>
      </c>
      <c r="B25" s="205" t="s">
        <v>741</v>
      </c>
      <c r="C25" s="190"/>
      <c r="D25" s="205" t="s">
        <v>740</v>
      </c>
      <c r="E25" s="177" t="s">
        <v>20</v>
      </c>
      <c r="F25" s="179" t="s">
        <v>742</v>
      </c>
      <c r="G25" s="179" t="s">
        <v>743</v>
      </c>
      <c r="H25" s="73">
        <v>45093</v>
      </c>
      <c r="I25" s="73">
        <v>45100</v>
      </c>
      <c r="J25" s="73">
        <v>45121</v>
      </c>
      <c r="K25" s="73">
        <v>45131</v>
      </c>
      <c r="L25" s="177">
        <v>10</v>
      </c>
    </row>
    <row r="26" spans="1:12" ht="36.75" hidden="1" customHeight="1" x14ac:dyDescent="0.25">
      <c r="A26" s="205" t="s">
        <v>407</v>
      </c>
      <c r="B26" s="205" t="s">
        <v>106</v>
      </c>
      <c r="C26" s="190"/>
      <c r="D26" s="205" t="s">
        <v>407</v>
      </c>
      <c r="E26" s="177" t="s">
        <v>16</v>
      </c>
      <c r="F26" s="179" t="s">
        <v>457</v>
      </c>
      <c r="G26" s="179" t="s">
        <v>744</v>
      </c>
      <c r="H26" s="73">
        <v>45093</v>
      </c>
      <c r="I26" s="73">
        <v>45100</v>
      </c>
      <c r="J26" s="73">
        <v>45121</v>
      </c>
      <c r="K26" s="73">
        <v>45131</v>
      </c>
      <c r="L26" s="177">
        <v>6</v>
      </c>
    </row>
    <row r="27" spans="1:12" ht="36.75" hidden="1" customHeight="1" x14ac:dyDescent="0.25">
      <c r="A27" s="205" t="s">
        <v>745</v>
      </c>
      <c r="B27" s="205" t="s">
        <v>741</v>
      </c>
      <c r="C27" s="179" t="s">
        <v>464</v>
      </c>
      <c r="D27" s="205" t="s">
        <v>745</v>
      </c>
      <c r="E27" s="177" t="s">
        <v>16</v>
      </c>
      <c r="F27" s="179" t="s">
        <v>411</v>
      </c>
      <c r="G27" s="179" t="s">
        <v>746</v>
      </c>
      <c r="H27" s="73">
        <v>45093</v>
      </c>
      <c r="I27" s="73">
        <v>45100</v>
      </c>
      <c r="J27" s="73">
        <v>45121</v>
      </c>
      <c r="K27" s="73" t="s">
        <v>747</v>
      </c>
      <c r="L27" s="177">
        <v>25</v>
      </c>
    </row>
    <row r="28" spans="1:12" ht="36.75" hidden="1" customHeight="1" x14ac:dyDescent="0.25">
      <c r="A28" s="205" t="s">
        <v>123</v>
      </c>
      <c r="B28" s="205" t="s">
        <v>741</v>
      </c>
      <c r="C28" s="179"/>
      <c r="D28" s="205" t="s">
        <v>123</v>
      </c>
      <c r="E28" s="177" t="s">
        <v>16</v>
      </c>
      <c r="F28" s="179" t="s">
        <v>408</v>
      </c>
      <c r="G28" s="179" t="s">
        <v>748</v>
      </c>
      <c r="H28" s="73">
        <v>45093</v>
      </c>
      <c r="I28" s="73">
        <v>45100</v>
      </c>
      <c r="J28" s="73">
        <v>45121</v>
      </c>
      <c r="K28" s="73" t="s">
        <v>747</v>
      </c>
      <c r="L28" s="177">
        <v>25</v>
      </c>
    </row>
    <row r="29" spans="1:12" ht="36.75" hidden="1" customHeight="1" x14ac:dyDescent="0.25">
      <c r="A29" s="213" t="s">
        <v>538</v>
      </c>
      <c r="B29" s="175" t="s">
        <v>31</v>
      </c>
      <c r="C29" s="175" t="s">
        <v>749</v>
      </c>
      <c r="D29" s="213" t="s">
        <v>538</v>
      </c>
      <c r="E29" s="183" t="s">
        <v>20</v>
      </c>
      <c r="F29" s="175" t="s">
        <v>17</v>
      </c>
      <c r="G29" s="175" t="s">
        <v>750</v>
      </c>
      <c r="H29" s="152">
        <v>45099</v>
      </c>
      <c r="I29" s="152">
        <v>45107</v>
      </c>
      <c r="J29" s="152">
        <v>45128</v>
      </c>
      <c r="K29" s="152">
        <v>45134</v>
      </c>
      <c r="L29" s="183">
        <v>10</v>
      </c>
    </row>
    <row r="30" spans="1:12" ht="36.75" hidden="1" customHeight="1" x14ac:dyDescent="0.25">
      <c r="A30" s="213" t="s">
        <v>538</v>
      </c>
      <c r="B30" s="175" t="s">
        <v>38</v>
      </c>
      <c r="C30" s="175" t="s">
        <v>751</v>
      </c>
      <c r="D30" s="213" t="s">
        <v>538</v>
      </c>
      <c r="E30" s="183" t="s">
        <v>395</v>
      </c>
      <c r="F30" s="175" t="s">
        <v>17</v>
      </c>
      <c r="G30" s="175" t="s">
        <v>750</v>
      </c>
      <c r="H30" s="152">
        <v>45099</v>
      </c>
      <c r="I30" s="152">
        <v>45107</v>
      </c>
      <c r="J30" s="152">
        <v>45128</v>
      </c>
      <c r="K30" s="152">
        <v>45134</v>
      </c>
      <c r="L30" s="183">
        <v>10</v>
      </c>
    </row>
    <row r="31" spans="1:12" ht="36.75" hidden="1" customHeight="1" x14ac:dyDescent="0.25">
      <c r="A31" s="213" t="s">
        <v>538</v>
      </c>
      <c r="B31" s="175" t="s">
        <v>48</v>
      </c>
      <c r="C31" s="175" t="s">
        <v>752</v>
      </c>
      <c r="D31" s="213" t="s">
        <v>538</v>
      </c>
      <c r="E31" s="183" t="s">
        <v>394</v>
      </c>
      <c r="F31" s="175" t="s">
        <v>17</v>
      </c>
      <c r="G31" s="175" t="s">
        <v>750</v>
      </c>
      <c r="H31" s="152">
        <v>45099</v>
      </c>
      <c r="I31" s="152">
        <v>45107</v>
      </c>
      <c r="J31" s="152">
        <v>45128</v>
      </c>
      <c r="K31" s="152">
        <v>45134</v>
      </c>
      <c r="L31" s="183">
        <v>10</v>
      </c>
    </row>
    <row r="32" spans="1:12" ht="36.75" hidden="1" customHeight="1" x14ac:dyDescent="0.25">
      <c r="A32" s="234" t="s">
        <v>753</v>
      </c>
      <c r="B32" s="178" t="s">
        <v>31</v>
      </c>
      <c r="C32" s="178" t="s">
        <v>754</v>
      </c>
      <c r="D32" s="234" t="s">
        <v>753</v>
      </c>
      <c r="E32" s="206" t="s">
        <v>20</v>
      </c>
      <c r="F32" s="178" t="s">
        <v>17</v>
      </c>
      <c r="G32" s="178" t="s">
        <v>239</v>
      </c>
      <c r="H32" s="90">
        <v>45114</v>
      </c>
      <c r="I32" s="90">
        <v>45121</v>
      </c>
      <c r="J32" s="90">
        <v>45142</v>
      </c>
      <c r="K32" s="90">
        <v>45148</v>
      </c>
      <c r="L32" s="206">
        <v>5</v>
      </c>
    </row>
    <row r="33" spans="1:12" ht="36.75" hidden="1" customHeight="1" x14ac:dyDescent="0.25">
      <c r="A33" s="205" t="s">
        <v>547</v>
      </c>
      <c r="B33" s="179" t="s">
        <v>48</v>
      </c>
      <c r="C33" s="190" t="s">
        <v>755</v>
      </c>
      <c r="D33" s="205" t="s">
        <v>547</v>
      </c>
      <c r="E33" s="189" t="s">
        <v>548</v>
      </c>
      <c r="F33" s="189" t="s">
        <v>641</v>
      </c>
      <c r="G33" s="190" t="s">
        <v>642</v>
      </c>
      <c r="H33" s="90">
        <v>45114</v>
      </c>
      <c r="I33" s="90">
        <v>45121</v>
      </c>
      <c r="J33" s="90">
        <v>45142</v>
      </c>
      <c r="K33" s="90">
        <v>45148</v>
      </c>
      <c r="L33" s="177">
        <v>4</v>
      </c>
    </row>
    <row r="34" spans="1:12" ht="36.75" hidden="1" customHeight="1" x14ac:dyDescent="0.25">
      <c r="A34" s="229" t="s">
        <v>756</v>
      </c>
      <c r="B34" s="175" t="s">
        <v>55</v>
      </c>
      <c r="C34" s="175"/>
      <c r="D34" s="229" t="s">
        <v>756</v>
      </c>
      <c r="E34" s="183" t="s">
        <v>368</v>
      </c>
      <c r="F34" s="175" t="s">
        <v>17</v>
      </c>
      <c r="G34" s="175" t="s">
        <v>757</v>
      </c>
      <c r="H34" s="125">
        <v>45121</v>
      </c>
      <c r="I34" s="125">
        <v>45128</v>
      </c>
      <c r="J34" s="125">
        <v>45149</v>
      </c>
      <c r="K34" s="125">
        <v>45155</v>
      </c>
      <c r="L34" s="183">
        <v>3</v>
      </c>
    </row>
    <row r="35" spans="1:12" ht="36.75" hidden="1" customHeight="1" x14ac:dyDescent="0.25">
      <c r="A35" s="228" t="s">
        <v>758</v>
      </c>
      <c r="B35" s="179" t="s">
        <v>106</v>
      </c>
      <c r="C35" s="179"/>
      <c r="D35" s="228" t="s">
        <v>758</v>
      </c>
      <c r="E35" s="177" t="s">
        <v>556</v>
      </c>
      <c r="F35" s="179" t="s">
        <v>759</v>
      </c>
      <c r="G35" s="179" t="s">
        <v>760</v>
      </c>
      <c r="H35" s="73">
        <v>45128</v>
      </c>
      <c r="I35" s="73">
        <v>45135</v>
      </c>
      <c r="J35" s="73">
        <v>45156</v>
      </c>
      <c r="K35" s="73">
        <v>45162</v>
      </c>
      <c r="L35" s="177">
        <v>6</v>
      </c>
    </row>
    <row r="36" spans="1:12" ht="36.75" hidden="1" customHeight="1" x14ac:dyDescent="0.25">
      <c r="A36" s="229" t="s">
        <v>541</v>
      </c>
      <c r="B36" s="207" t="s">
        <v>484</v>
      </c>
      <c r="C36" s="175" t="s">
        <v>761</v>
      </c>
      <c r="D36" s="229" t="s">
        <v>541</v>
      </c>
      <c r="E36" s="183" t="s">
        <v>16</v>
      </c>
      <c r="F36" s="175" t="s">
        <v>762</v>
      </c>
      <c r="G36" s="175" t="s">
        <v>763</v>
      </c>
      <c r="H36" s="125">
        <v>45135</v>
      </c>
      <c r="I36" s="125">
        <v>45142</v>
      </c>
      <c r="J36" s="125">
        <v>45163</v>
      </c>
      <c r="K36" s="125">
        <v>45169</v>
      </c>
      <c r="L36" s="183"/>
    </row>
    <row r="37" spans="1:12" ht="62.65" hidden="1" customHeight="1" x14ac:dyDescent="0.25">
      <c r="A37" s="228" t="s">
        <v>654</v>
      </c>
      <c r="B37" s="179" t="s">
        <v>38</v>
      </c>
      <c r="C37" s="179">
        <v>3674</v>
      </c>
      <c r="D37" s="228" t="s">
        <v>654</v>
      </c>
      <c r="E37" s="177" t="s">
        <v>73</v>
      </c>
      <c r="F37" s="179" t="s">
        <v>764</v>
      </c>
      <c r="G37" s="208" t="s">
        <v>656</v>
      </c>
      <c r="H37" s="73">
        <v>45142</v>
      </c>
      <c r="I37" s="73">
        <v>45149</v>
      </c>
      <c r="J37" s="73">
        <v>45170</v>
      </c>
      <c r="K37" s="73">
        <v>45176</v>
      </c>
      <c r="L37" s="177">
        <v>10</v>
      </c>
    </row>
    <row r="38" spans="1:12" ht="144.6" hidden="1" customHeight="1" x14ac:dyDescent="0.25">
      <c r="A38" s="228" t="s">
        <v>765</v>
      </c>
      <c r="B38" s="179" t="s">
        <v>55</v>
      </c>
      <c r="C38" s="179">
        <v>3682</v>
      </c>
      <c r="D38" s="228" t="s">
        <v>765</v>
      </c>
      <c r="E38" s="177" t="s">
        <v>20</v>
      </c>
      <c r="F38" s="179" t="s">
        <v>17</v>
      </c>
      <c r="G38" s="208" t="s">
        <v>766</v>
      </c>
      <c r="H38" s="73">
        <v>45142</v>
      </c>
      <c r="I38" s="73">
        <v>45149</v>
      </c>
      <c r="J38" s="73">
        <v>45170</v>
      </c>
      <c r="K38" s="73">
        <v>45176</v>
      </c>
      <c r="L38" s="177">
        <v>3</v>
      </c>
    </row>
    <row r="39" spans="1:12" ht="96.6" hidden="1" customHeight="1" x14ac:dyDescent="0.25">
      <c r="A39" s="229" t="s">
        <v>561</v>
      </c>
      <c r="B39" s="175" t="s">
        <v>14</v>
      </c>
      <c r="C39" s="175">
        <v>3689</v>
      </c>
      <c r="D39" s="229" t="s">
        <v>561</v>
      </c>
      <c r="E39" s="183" t="s">
        <v>562</v>
      </c>
      <c r="F39" s="175" t="s">
        <v>767</v>
      </c>
      <c r="G39" s="175" t="s">
        <v>768</v>
      </c>
      <c r="H39" s="125">
        <v>45149</v>
      </c>
      <c r="I39" s="125">
        <v>45156</v>
      </c>
      <c r="J39" s="125">
        <v>45177</v>
      </c>
      <c r="K39" s="125">
        <v>45183</v>
      </c>
      <c r="L39" s="183">
        <v>4</v>
      </c>
    </row>
    <row r="40" spans="1:12" ht="72" hidden="1" customHeight="1" x14ac:dyDescent="0.25">
      <c r="A40" s="229" t="s">
        <v>146</v>
      </c>
      <c r="B40" s="175" t="s">
        <v>31</v>
      </c>
      <c r="C40" s="201">
        <v>3698</v>
      </c>
      <c r="D40" s="229" t="s">
        <v>146</v>
      </c>
      <c r="E40" s="202" t="s">
        <v>20</v>
      </c>
      <c r="F40" s="201" t="s">
        <v>652</v>
      </c>
      <c r="G40" s="209" t="s">
        <v>769</v>
      </c>
      <c r="H40" s="125">
        <v>45149</v>
      </c>
      <c r="I40" s="125">
        <v>45156</v>
      </c>
      <c r="J40" s="125">
        <v>45177</v>
      </c>
      <c r="K40" s="125">
        <v>45183</v>
      </c>
      <c r="L40" s="183">
        <v>10</v>
      </c>
    </row>
    <row r="41" spans="1:12" ht="129" hidden="1" customHeight="1" x14ac:dyDescent="0.25">
      <c r="A41" s="229" t="s">
        <v>544</v>
      </c>
      <c r="B41" s="175" t="s">
        <v>106</v>
      </c>
      <c r="C41" s="175">
        <v>3696</v>
      </c>
      <c r="D41" s="229" t="s">
        <v>544</v>
      </c>
      <c r="E41" s="183" t="s">
        <v>16</v>
      </c>
      <c r="F41" s="201" t="s">
        <v>644</v>
      </c>
      <c r="G41" s="201" t="s">
        <v>645</v>
      </c>
      <c r="H41" s="125">
        <v>45149</v>
      </c>
      <c r="I41" s="125">
        <v>45156</v>
      </c>
      <c r="J41" s="125">
        <v>45177</v>
      </c>
      <c r="K41" s="125">
        <v>45183</v>
      </c>
      <c r="L41" s="183">
        <v>6</v>
      </c>
    </row>
    <row r="42" spans="1:12" ht="86.25" hidden="1" customHeight="1" x14ac:dyDescent="0.25">
      <c r="A42" s="228" t="s">
        <v>151</v>
      </c>
      <c r="B42" s="179" t="s">
        <v>55</v>
      </c>
      <c r="C42" s="179">
        <v>3673</v>
      </c>
      <c r="D42" s="228" t="s">
        <v>151</v>
      </c>
      <c r="E42" s="177" t="s">
        <v>16</v>
      </c>
      <c r="F42" s="179" t="s">
        <v>370</v>
      </c>
      <c r="G42" s="179" t="s">
        <v>770</v>
      </c>
      <c r="H42" s="73">
        <v>45156</v>
      </c>
      <c r="I42" s="73">
        <v>45163</v>
      </c>
      <c r="J42" s="73">
        <v>45184</v>
      </c>
      <c r="K42" s="73">
        <v>45190</v>
      </c>
      <c r="L42" s="177">
        <v>3</v>
      </c>
    </row>
    <row r="43" spans="1:12" ht="192.6" hidden="1" customHeight="1" x14ac:dyDescent="0.25">
      <c r="A43" s="233" t="s">
        <v>583</v>
      </c>
      <c r="B43" s="210" t="s">
        <v>23</v>
      </c>
      <c r="C43" s="210">
        <v>3690</v>
      </c>
      <c r="D43" s="233" t="s">
        <v>583</v>
      </c>
      <c r="E43" s="211" t="s">
        <v>16</v>
      </c>
      <c r="F43" s="211" t="s">
        <v>771</v>
      </c>
      <c r="G43" s="212" t="s">
        <v>772</v>
      </c>
      <c r="H43" s="125">
        <v>45184</v>
      </c>
      <c r="I43" s="125">
        <v>45191</v>
      </c>
      <c r="J43" s="125">
        <v>45212</v>
      </c>
      <c r="K43" s="125">
        <v>45218</v>
      </c>
      <c r="L43" s="183">
        <v>4</v>
      </c>
    </row>
    <row r="44" spans="1:12" ht="69" hidden="1" customHeight="1" x14ac:dyDescent="0.25">
      <c r="A44" s="229" t="s">
        <v>566</v>
      </c>
      <c r="B44" s="201" t="s">
        <v>55</v>
      </c>
      <c r="C44" s="175">
        <v>3675</v>
      </c>
      <c r="D44" s="229" t="s">
        <v>566</v>
      </c>
      <c r="E44" s="183" t="s">
        <v>567</v>
      </c>
      <c r="F44" s="175" t="s">
        <v>17</v>
      </c>
      <c r="G44" s="175" t="s">
        <v>773</v>
      </c>
      <c r="H44" s="125">
        <v>45184</v>
      </c>
      <c r="I44" s="125">
        <v>45191</v>
      </c>
      <c r="J44" s="125">
        <v>45212</v>
      </c>
      <c r="K44" s="125">
        <v>45218</v>
      </c>
      <c r="L44" s="183">
        <v>3</v>
      </c>
    </row>
    <row r="45" spans="1:12" ht="120" hidden="1" customHeight="1" x14ac:dyDescent="0.25">
      <c r="A45" s="228" t="s">
        <v>774</v>
      </c>
      <c r="B45" s="178" t="s">
        <v>38</v>
      </c>
      <c r="C45" s="179">
        <v>3677</v>
      </c>
      <c r="D45" s="228" t="s">
        <v>774</v>
      </c>
      <c r="E45" s="179" t="s">
        <v>114</v>
      </c>
      <c r="F45" s="179" t="s">
        <v>775</v>
      </c>
      <c r="G45" s="179" t="s">
        <v>776</v>
      </c>
      <c r="H45" s="73">
        <v>45191</v>
      </c>
      <c r="I45" s="73">
        <v>45198</v>
      </c>
      <c r="J45" s="73">
        <v>45219</v>
      </c>
      <c r="K45" s="73">
        <v>45225</v>
      </c>
      <c r="L45" s="177">
        <v>10</v>
      </c>
    </row>
    <row r="46" spans="1:12" ht="230.65" hidden="1" customHeight="1" x14ac:dyDescent="0.25">
      <c r="A46" s="229" t="s">
        <v>777</v>
      </c>
      <c r="B46" s="175" t="s">
        <v>55</v>
      </c>
      <c r="C46" s="175">
        <v>3676</v>
      </c>
      <c r="D46" s="229" t="s">
        <v>777</v>
      </c>
      <c r="E46" s="183" t="s">
        <v>368</v>
      </c>
      <c r="F46" s="175" t="s">
        <v>17</v>
      </c>
      <c r="G46" s="175" t="s">
        <v>778</v>
      </c>
      <c r="H46" s="125">
        <v>45198</v>
      </c>
      <c r="I46" s="125">
        <v>45205</v>
      </c>
      <c r="J46" s="125">
        <v>45226</v>
      </c>
      <c r="K46" s="125">
        <v>45232</v>
      </c>
      <c r="L46" s="183">
        <v>3</v>
      </c>
    </row>
    <row r="47" spans="1:12" ht="159.6" hidden="1" customHeight="1" x14ac:dyDescent="0.25">
      <c r="A47" s="229" t="s">
        <v>19</v>
      </c>
      <c r="B47" s="175" t="s">
        <v>14</v>
      </c>
      <c r="C47" s="175">
        <v>3691</v>
      </c>
      <c r="D47" s="229" t="s">
        <v>19</v>
      </c>
      <c r="E47" s="183" t="s">
        <v>20</v>
      </c>
      <c r="F47" s="175" t="s">
        <v>779</v>
      </c>
      <c r="G47" s="175" t="s">
        <v>674</v>
      </c>
      <c r="H47" s="125">
        <v>45198</v>
      </c>
      <c r="I47" s="125">
        <v>45205</v>
      </c>
      <c r="J47" s="125">
        <v>45226</v>
      </c>
      <c r="K47" s="125">
        <v>45232</v>
      </c>
      <c r="L47" s="183">
        <v>4</v>
      </c>
    </row>
    <row r="48" spans="1:12" ht="181.5" hidden="1" customHeight="1" x14ac:dyDescent="0.25">
      <c r="A48" s="229" t="s">
        <v>430</v>
      </c>
      <c r="B48" s="175" t="s">
        <v>23</v>
      </c>
      <c r="C48" s="175">
        <v>3692</v>
      </c>
      <c r="D48" s="229" t="s">
        <v>430</v>
      </c>
      <c r="E48" s="183" t="s">
        <v>16</v>
      </c>
      <c r="F48" s="175" t="s">
        <v>780</v>
      </c>
      <c r="G48" s="247" t="s">
        <v>781</v>
      </c>
      <c r="H48" s="125">
        <v>45198</v>
      </c>
      <c r="I48" s="125">
        <v>45205</v>
      </c>
      <c r="J48" s="125">
        <v>45226</v>
      </c>
      <c r="K48" s="125">
        <v>45232</v>
      </c>
      <c r="L48" s="183">
        <v>4</v>
      </c>
    </row>
    <row r="49" spans="1:14" ht="41.65" hidden="1" customHeight="1" x14ac:dyDescent="0.25">
      <c r="A49" s="228" t="s">
        <v>782</v>
      </c>
      <c r="B49" s="179" t="s">
        <v>31</v>
      </c>
      <c r="C49" s="179">
        <v>3699</v>
      </c>
      <c r="D49" s="228" t="s">
        <v>782</v>
      </c>
      <c r="E49" s="177" t="s">
        <v>20</v>
      </c>
      <c r="F49" s="179" t="s">
        <v>17</v>
      </c>
      <c r="G49" s="205" t="s">
        <v>259</v>
      </c>
      <c r="H49" s="73">
        <v>45219</v>
      </c>
      <c r="I49" s="73">
        <v>45226</v>
      </c>
      <c r="J49" s="73">
        <v>45247</v>
      </c>
      <c r="K49" s="73">
        <v>45253</v>
      </c>
      <c r="L49" s="177">
        <v>5</v>
      </c>
    </row>
    <row r="50" spans="1:14" ht="56.65" hidden="1" customHeight="1" x14ac:dyDescent="0.25">
      <c r="A50" s="228" t="s">
        <v>217</v>
      </c>
      <c r="B50" s="179" t="s">
        <v>55</v>
      </c>
      <c r="C50" s="179">
        <v>3684</v>
      </c>
      <c r="D50" s="228" t="s">
        <v>217</v>
      </c>
      <c r="E50" s="177" t="s">
        <v>20</v>
      </c>
      <c r="F50" s="179" t="s">
        <v>370</v>
      </c>
      <c r="G50" s="208" t="s">
        <v>783</v>
      </c>
      <c r="H50" s="73">
        <v>45219</v>
      </c>
      <c r="I50" s="73">
        <v>45226</v>
      </c>
      <c r="J50" s="73">
        <v>45247</v>
      </c>
      <c r="K50" s="73">
        <v>45253</v>
      </c>
      <c r="L50" s="177">
        <v>3</v>
      </c>
    </row>
    <row r="51" spans="1:14" ht="109.15" hidden="1" customHeight="1" x14ac:dyDescent="0.25">
      <c r="A51" s="229" t="s">
        <v>577</v>
      </c>
      <c r="B51" s="175" t="s">
        <v>48</v>
      </c>
      <c r="C51" s="175">
        <v>3679</v>
      </c>
      <c r="D51" s="229" t="s">
        <v>577</v>
      </c>
      <c r="E51" s="183" t="s">
        <v>578</v>
      </c>
      <c r="F51" s="175" t="s">
        <v>784</v>
      </c>
      <c r="G51" s="213" t="s">
        <v>661</v>
      </c>
      <c r="H51" s="125">
        <v>45226</v>
      </c>
      <c r="I51" s="125">
        <v>45233</v>
      </c>
      <c r="J51" s="125">
        <v>45254</v>
      </c>
      <c r="K51" s="125">
        <v>45260</v>
      </c>
      <c r="L51" s="183">
        <v>4</v>
      </c>
    </row>
    <row r="52" spans="1:14" ht="78.599999999999994" hidden="1" customHeight="1" x14ac:dyDescent="0.25">
      <c r="A52" s="229" t="s">
        <v>785</v>
      </c>
      <c r="B52" s="175" t="s">
        <v>48</v>
      </c>
      <c r="C52" s="175">
        <v>3681</v>
      </c>
      <c r="D52" s="229" t="s">
        <v>785</v>
      </c>
      <c r="E52" s="183" t="s">
        <v>578</v>
      </c>
      <c r="F52" s="175" t="s">
        <v>786</v>
      </c>
      <c r="G52" s="213" t="s">
        <v>787</v>
      </c>
      <c r="H52" s="125">
        <v>45226</v>
      </c>
      <c r="I52" s="125">
        <v>45233</v>
      </c>
      <c r="J52" s="125">
        <v>45254</v>
      </c>
      <c r="K52" s="125">
        <v>45260</v>
      </c>
      <c r="L52" s="183">
        <v>10</v>
      </c>
    </row>
    <row r="53" spans="1:14" ht="102.6" hidden="1" customHeight="1" x14ac:dyDescent="0.25">
      <c r="A53" s="228" t="s">
        <v>788</v>
      </c>
      <c r="B53" s="179" t="s">
        <v>55</v>
      </c>
      <c r="C53" s="179">
        <v>3687</v>
      </c>
      <c r="D53" s="228" t="s">
        <v>788</v>
      </c>
      <c r="E53" s="177" t="s">
        <v>20</v>
      </c>
      <c r="F53" s="179" t="s">
        <v>17</v>
      </c>
      <c r="G53" s="208" t="s">
        <v>789</v>
      </c>
      <c r="H53" s="73">
        <v>45240</v>
      </c>
      <c r="I53" s="73">
        <v>45247</v>
      </c>
      <c r="J53" s="73">
        <v>45268</v>
      </c>
      <c r="K53" s="73">
        <v>45274</v>
      </c>
      <c r="L53" s="177">
        <v>3</v>
      </c>
      <c r="N53" s="170"/>
    </row>
    <row r="54" spans="1:14" ht="51.6" hidden="1" customHeight="1" x14ac:dyDescent="0.25">
      <c r="A54" s="229" t="s">
        <v>419</v>
      </c>
      <c r="B54" s="175" t="s">
        <v>31</v>
      </c>
      <c r="C54" s="175">
        <v>3700</v>
      </c>
      <c r="D54" s="229" t="s">
        <v>419</v>
      </c>
      <c r="E54" s="183" t="s">
        <v>20</v>
      </c>
      <c r="F54" s="183" t="s">
        <v>452</v>
      </c>
      <c r="G54" s="213" t="s">
        <v>453</v>
      </c>
      <c r="H54" s="125">
        <v>45268</v>
      </c>
      <c r="I54" s="125">
        <v>45275</v>
      </c>
      <c r="J54" s="125">
        <v>45296</v>
      </c>
      <c r="K54" s="125">
        <v>45302</v>
      </c>
      <c r="L54" s="183">
        <v>10</v>
      </c>
    </row>
    <row r="55" spans="1:14" ht="76.900000000000006" hidden="1" customHeight="1" x14ac:dyDescent="0.25">
      <c r="A55" s="229" t="s">
        <v>274</v>
      </c>
      <c r="B55" s="175" t="s">
        <v>55</v>
      </c>
      <c r="C55" s="175">
        <v>3686</v>
      </c>
      <c r="D55" s="229" t="s">
        <v>274</v>
      </c>
      <c r="E55" s="183" t="s">
        <v>20</v>
      </c>
      <c r="F55" s="175" t="s">
        <v>17</v>
      </c>
      <c r="G55" s="214" t="s">
        <v>790</v>
      </c>
      <c r="H55" s="125">
        <v>45268</v>
      </c>
      <c r="I55" s="125">
        <v>45275</v>
      </c>
      <c r="J55" s="125">
        <v>45296</v>
      </c>
      <c r="K55" s="125">
        <v>45302</v>
      </c>
      <c r="L55" s="183">
        <v>3</v>
      </c>
    </row>
    <row r="56" spans="1:14" ht="115.9" hidden="1" customHeight="1" x14ac:dyDescent="0.25">
      <c r="A56" s="228" t="s">
        <v>420</v>
      </c>
      <c r="B56" s="179" t="s">
        <v>106</v>
      </c>
      <c r="C56" s="179">
        <v>3695</v>
      </c>
      <c r="D56" s="228" t="s">
        <v>420</v>
      </c>
      <c r="E56" s="177" t="s">
        <v>16</v>
      </c>
      <c r="F56" s="179" t="s">
        <v>457</v>
      </c>
      <c r="G56" s="208" t="s">
        <v>688</v>
      </c>
      <c r="H56" s="73">
        <v>45296</v>
      </c>
      <c r="I56" s="73">
        <v>45303</v>
      </c>
      <c r="J56" s="73">
        <v>45324</v>
      </c>
      <c r="K56" s="73">
        <v>45330</v>
      </c>
      <c r="L56" s="177">
        <v>6</v>
      </c>
    </row>
    <row r="57" spans="1:14" ht="32.25" hidden="1" customHeight="1" x14ac:dyDescent="0.25">
      <c r="A57" s="229" t="s">
        <v>791</v>
      </c>
      <c r="B57" s="175" t="s">
        <v>55</v>
      </c>
      <c r="C57" s="175">
        <v>3678</v>
      </c>
      <c r="D57" s="229" t="s">
        <v>791</v>
      </c>
      <c r="E57" s="183" t="s">
        <v>368</v>
      </c>
      <c r="F57" s="175" t="s">
        <v>17</v>
      </c>
      <c r="G57" s="214" t="s">
        <v>792</v>
      </c>
      <c r="H57" s="125">
        <v>45303</v>
      </c>
      <c r="I57" s="125">
        <v>45310</v>
      </c>
      <c r="J57" s="125">
        <v>45331</v>
      </c>
      <c r="K57" s="125">
        <v>45337</v>
      </c>
      <c r="L57" s="183">
        <v>3</v>
      </c>
    </row>
    <row r="58" spans="1:14" ht="72.599999999999994" hidden="1" customHeight="1" x14ac:dyDescent="0.25">
      <c r="A58" s="235" t="s">
        <v>291</v>
      </c>
      <c r="B58" s="215" t="s">
        <v>14</v>
      </c>
      <c r="C58" s="216">
        <v>3693</v>
      </c>
      <c r="D58" s="235" t="s">
        <v>291</v>
      </c>
      <c r="E58" s="217" t="s">
        <v>16</v>
      </c>
      <c r="F58" s="217" t="s">
        <v>17</v>
      </c>
      <c r="G58" s="218" t="s">
        <v>793</v>
      </c>
      <c r="H58" s="169">
        <v>45317</v>
      </c>
      <c r="I58" s="169">
        <v>45324</v>
      </c>
      <c r="J58" s="169">
        <v>45345</v>
      </c>
      <c r="K58" s="169">
        <v>45351</v>
      </c>
      <c r="L58" s="219">
        <v>25</v>
      </c>
    </row>
    <row r="59" spans="1:14" ht="90.75" hidden="1" customHeight="1" x14ac:dyDescent="0.25">
      <c r="A59" s="235" t="s">
        <v>469</v>
      </c>
      <c r="B59" s="215" t="s">
        <v>390</v>
      </c>
      <c r="C59" s="215">
        <v>3683</v>
      </c>
      <c r="D59" s="235" t="s">
        <v>469</v>
      </c>
      <c r="E59" s="215" t="s">
        <v>16</v>
      </c>
      <c r="F59" s="219" t="s">
        <v>17</v>
      </c>
      <c r="G59" s="220" t="s">
        <v>794</v>
      </c>
      <c r="H59" s="169">
        <v>45317</v>
      </c>
      <c r="I59" s="169">
        <v>45324</v>
      </c>
      <c r="J59" s="169">
        <v>45345</v>
      </c>
      <c r="K59" s="169">
        <v>45351</v>
      </c>
      <c r="L59" s="219">
        <v>25</v>
      </c>
    </row>
    <row r="60" spans="1:14" ht="85.9" hidden="1" customHeight="1" x14ac:dyDescent="0.25">
      <c r="A60" s="235" t="s">
        <v>421</v>
      </c>
      <c r="B60" s="216" t="s">
        <v>690</v>
      </c>
      <c r="C60" s="215">
        <v>3688</v>
      </c>
      <c r="D60" s="235" t="s">
        <v>421</v>
      </c>
      <c r="E60" s="219" t="s">
        <v>124</v>
      </c>
      <c r="F60" s="219" t="s">
        <v>17</v>
      </c>
      <c r="G60" s="221" t="s">
        <v>795</v>
      </c>
      <c r="H60" s="169">
        <v>45317</v>
      </c>
      <c r="I60" s="169">
        <v>45324</v>
      </c>
      <c r="J60" s="169">
        <v>45345</v>
      </c>
      <c r="K60" s="169">
        <v>45351</v>
      </c>
      <c r="L60" s="219">
        <v>25</v>
      </c>
    </row>
    <row r="61" spans="1:14" ht="170.65" hidden="1" customHeight="1" x14ac:dyDescent="0.25">
      <c r="A61" s="228" t="s">
        <v>287</v>
      </c>
      <c r="B61" s="179" t="s">
        <v>55</v>
      </c>
      <c r="C61" s="179">
        <v>3680</v>
      </c>
      <c r="D61" s="228" t="s">
        <v>287</v>
      </c>
      <c r="E61" s="177" t="s">
        <v>368</v>
      </c>
      <c r="F61" s="179" t="s">
        <v>370</v>
      </c>
      <c r="G61" s="208" t="s">
        <v>796</v>
      </c>
      <c r="H61" s="73">
        <v>45324</v>
      </c>
      <c r="I61" s="73">
        <v>45331</v>
      </c>
      <c r="J61" s="73">
        <v>45352</v>
      </c>
      <c r="K61" s="73">
        <v>45358</v>
      </c>
      <c r="L61" s="177">
        <v>3</v>
      </c>
    </row>
    <row r="62" spans="1:14" ht="147.75" hidden="1" customHeight="1" x14ac:dyDescent="0.25">
      <c r="A62" s="213" t="s">
        <v>425</v>
      </c>
      <c r="B62" s="175" t="s">
        <v>106</v>
      </c>
      <c r="C62" s="175">
        <v>3697</v>
      </c>
      <c r="D62" s="213" t="s">
        <v>425</v>
      </c>
      <c r="E62" s="183" t="s">
        <v>16</v>
      </c>
      <c r="F62" s="175" t="s">
        <v>471</v>
      </c>
      <c r="G62" s="214" t="s">
        <v>693</v>
      </c>
      <c r="H62" s="125">
        <v>45331</v>
      </c>
      <c r="I62" s="125">
        <v>45338</v>
      </c>
      <c r="J62" s="125">
        <v>45359</v>
      </c>
      <c r="K62" s="125">
        <v>45365</v>
      </c>
      <c r="L62" s="183">
        <v>6</v>
      </c>
    </row>
    <row r="63" spans="1:14" ht="157.15" hidden="1" customHeight="1" x14ac:dyDescent="0.25">
      <c r="A63" s="228" t="s">
        <v>19</v>
      </c>
      <c r="B63" s="179" t="s">
        <v>14</v>
      </c>
      <c r="C63" s="179">
        <v>3694</v>
      </c>
      <c r="D63" s="228" t="s">
        <v>19</v>
      </c>
      <c r="E63" s="177" t="s">
        <v>20</v>
      </c>
      <c r="F63" s="177" t="s">
        <v>739</v>
      </c>
      <c r="G63" s="222" t="s">
        <v>674</v>
      </c>
      <c r="H63" s="73">
        <v>45338</v>
      </c>
      <c r="I63" s="73">
        <v>45345</v>
      </c>
      <c r="J63" s="73">
        <v>45366</v>
      </c>
      <c r="K63" s="73">
        <v>45372</v>
      </c>
      <c r="L63" s="177">
        <v>4</v>
      </c>
    </row>
    <row r="64" spans="1:14" ht="100.9" hidden="1" customHeight="1" x14ac:dyDescent="0.25">
      <c r="A64" s="229" t="s">
        <v>797</v>
      </c>
      <c r="B64" s="175" t="s">
        <v>38</v>
      </c>
      <c r="C64" s="175">
        <v>3685</v>
      </c>
      <c r="D64" s="229" t="s">
        <v>797</v>
      </c>
      <c r="E64" s="183" t="s">
        <v>798</v>
      </c>
      <c r="F64" s="183" t="s">
        <v>799</v>
      </c>
      <c r="G64" s="214" t="s">
        <v>800</v>
      </c>
      <c r="H64" s="125">
        <v>45345</v>
      </c>
      <c r="I64" s="125">
        <v>45352</v>
      </c>
      <c r="J64" s="125">
        <v>45373</v>
      </c>
      <c r="K64" s="125">
        <v>45379</v>
      </c>
      <c r="L64" s="183">
        <v>4</v>
      </c>
    </row>
  </sheetData>
  <autoFilter ref="A2:N64" xr:uid="{4CDD4275-58AF-4342-A8C4-AF7A9742E7C1}">
    <filterColumn colId="0">
      <filters>
        <filter val="Non-Alcoholic/ De-alcoholised Spirits"/>
      </filters>
    </filterColumn>
  </autoFilter>
  <pageMargins left="0.23622047244094491" right="0.23622047244094491" top="0.74803149606299213" bottom="0.74803149606299213" header="0.31496062992125984" footer="0.31496062992125984"/>
  <pageSetup paperSize="5" scale="60"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3"/>
  <sheetViews>
    <sheetView zoomScale="90" zoomScaleNormal="90" workbookViewId="0">
      <pane xSplit="3" ySplit="2" topLeftCell="D3" activePane="bottomRight" state="frozen"/>
      <selection pane="topRight" activeCell="D1" sqref="D1"/>
      <selection pane="bottomLeft" activeCell="A3" sqref="A3"/>
      <selection pane="bottomRight" activeCell="C4" sqref="C4"/>
    </sheetView>
  </sheetViews>
  <sheetFormatPr defaultRowHeight="15" x14ac:dyDescent="0.25"/>
  <cols>
    <col min="1" max="1" width="16.5703125" customWidth="1"/>
    <col min="2" max="2" width="9.5703125" customWidth="1"/>
    <col min="3" max="3" width="21.5703125" style="111" customWidth="1"/>
    <col min="4" max="4" width="12.42578125" style="111" customWidth="1"/>
    <col min="5" max="5" width="14.5703125" style="111" customWidth="1"/>
    <col min="6" max="6" width="149" customWidth="1"/>
    <col min="7" max="11" width="12.5703125" style="56" customWidth="1"/>
    <col min="12" max="12" width="12" bestFit="1" customWidth="1"/>
  </cols>
  <sheetData>
    <row r="1" spans="1:13" ht="27" thickBot="1" x14ac:dyDescent="0.45">
      <c r="A1" s="304" t="s">
        <v>694</v>
      </c>
      <c r="B1" s="305"/>
      <c r="C1" s="305"/>
      <c r="D1" s="305"/>
      <c r="E1" s="305"/>
      <c r="F1" s="305"/>
      <c r="G1" s="305"/>
      <c r="H1" s="305"/>
      <c r="I1" s="305"/>
      <c r="J1" s="305"/>
      <c r="K1" s="306"/>
    </row>
    <row r="2" spans="1:13" ht="36.75" customHeight="1" x14ac:dyDescent="0.25">
      <c r="A2" s="128" t="s">
        <v>0</v>
      </c>
      <c r="B2" s="129" t="s">
        <v>1</v>
      </c>
      <c r="C2" s="129" t="s">
        <v>2</v>
      </c>
      <c r="D2" s="129" t="s">
        <v>3</v>
      </c>
      <c r="E2" s="129" t="s">
        <v>4</v>
      </c>
      <c r="F2" s="139" t="s">
        <v>427</v>
      </c>
      <c r="G2" s="130" t="s">
        <v>6</v>
      </c>
      <c r="H2" s="130" t="s">
        <v>7</v>
      </c>
      <c r="I2" s="130" t="s">
        <v>8</v>
      </c>
      <c r="J2" s="131" t="s">
        <v>9</v>
      </c>
      <c r="K2" s="132" t="s">
        <v>11</v>
      </c>
    </row>
    <row r="3" spans="1:13" ht="72.75" customHeight="1" x14ac:dyDescent="0.25">
      <c r="A3" s="89" t="s">
        <v>48</v>
      </c>
      <c r="B3" s="89"/>
      <c r="C3" s="16" t="s">
        <v>591</v>
      </c>
      <c r="D3" s="88" t="s">
        <v>574</v>
      </c>
      <c r="E3" s="89" t="s">
        <v>592</v>
      </c>
      <c r="F3" s="140" t="s">
        <v>801</v>
      </c>
      <c r="G3" s="73">
        <v>44981</v>
      </c>
      <c r="H3" s="73">
        <v>44988</v>
      </c>
      <c r="I3" s="73">
        <v>45009</v>
      </c>
      <c r="J3" s="73">
        <v>45015</v>
      </c>
      <c r="K3" s="88">
        <v>4</v>
      </c>
      <c r="M3" s="116"/>
    </row>
    <row r="4" spans="1:13" ht="123.75" customHeight="1" x14ac:dyDescent="0.25">
      <c r="A4" s="133" t="s">
        <v>14</v>
      </c>
      <c r="B4" s="133"/>
      <c r="C4" s="134" t="s">
        <v>802</v>
      </c>
      <c r="D4" s="126" t="s">
        <v>16</v>
      </c>
      <c r="E4" s="126" t="s">
        <v>697</v>
      </c>
      <c r="F4" s="141" t="s">
        <v>698</v>
      </c>
      <c r="G4" s="125">
        <v>44988</v>
      </c>
      <c r="H4" s="125">
        <v>44995</v>
      </c>
      <c r="I4" s="125">
        <v>45016</v>
      </c>
      <c r="J4" s="127">
        <v>45022</v>
      </c>
      <c r="K4" s="126">
        <v>4</v>
      </c>
    </row>
    <row r="5" spans="1:13" ht="133.5" customHeight="1" x14ac:dyDescent="0.25">
      <c r="A5" s="89" t="s">
        <v>55</v>
      </c>
      <c r="B5" s="16"/>
      <c r="C5" s="16" t="s">
        <v>699</v>
      </c>
      <c r="D5" s="88" t="str">
        <f>VLOOKUP(C5,'2022-23 Needs Grid'!$C$3:$F$62,2,0)</f>
        <v>Canada (Ontario)</v>
      </c>
      <c r="E5" s="89" t="str">
        <f>VLOOKUP(C5,'2022-23 Needs Grid'!$C$3:$F$62,3,0)</f>
        <v>Various</v>
      </c>
      <c r="F5" s="140" t="str">
        <f>VLOOKUP(C5,'2022-23 Needs Grid'!$C$3:$F$62,4,0)</f>
        <v>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 13 - Dec 5).
All tasting/lab and marketing samples must arrive labeled with the NISS or LCBO item. 
All samples go to the attention of Karen Carter with NISS sheet printable from product tab.</v>
      </c>
      <c r="G5" s="73">
        <v>44995</v>
      </c>
      <c r="H5" s="73">
        <v>45002</v>
      </c>
      <c r="I5" s="127">
        <v>45022</v>
      </c>
      <c r="J5" s="73">
        <v>45029</v>
      </c>
      <c r="K5" s="88">
        <f>VLOOKUP(C5,'2022-23 Needs Grid'!$C$3:$K$219,9,0)</f>
        <v>3</v>
      </c>
    </row>
    <row r="6" spans="1:13" ht="75.75" customHeight="1" x14ac:dyDescent="0.25">
      <c r="A6" s="133" t="s">
        <v>31</v>
      </c>
      <c r="B6" s="133"/>
      <c r="C6" s="134" t="s">
        <v>702</v>
      </c>
      <c r="D6" s="126" t="s">
        <v>20</v>
      </c>
      <c r="E6" s="133" t="s">
        <v>17</v>
      </c>
      <c r="F6" s="141" t="s">
        <v>239</v>
      </c>
      <c r="G6" s="125">
        <v>45002</v>
      </c>
      <c r="H6" s="125">
        <v>45009</v>
      </c>
      <c r="I6" s="125">
        <v>45030</v>
      </c>
      <c r="J6" s="125">
        <v>45036</v>
      </c>
      <c r="K6" s="126">
        <v>5</v>
      </c>
    </row>
    <row r="7" spans="1:13" ht="138.75" customHeight="1" x14ac:dyDescent="0.25">
      <c r="A7" s="89" t="s">
        <v>55</v>
      </c>
      <c r="B7" s="89"/>
      <c r="C7" s="16" t="s">
        <v>704</v>
      </c>
      <c r="D7" s="88" t="str">
        <f>VLOOKUP(C7,'2022-23 Needs Grid'!$C$3:$F$62,2,0)</f>
        <v>All Countries (excluding Ontario Craft Beer)</v>
      </c>
      <c r="E7" s="89" t="str">
        <f>VLOOKUP(C7,'2022-23 Needs Grid'!$C$3:$F$62,3,0)</f>
        <v>Various</v>
      </c>
      <c r="F7" s="140" t="str">
        <f>VLOOKUP(C7,'2022-23 Needs Grid'!$C$3:$F$62,4,0)</f>
        <v>Import and Out-of-Province beers, not from Ontario
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In accordance with LCBO policy, we will continue to purchase products shipping from source locations.  It is the agent's responsibility to ensure all products submitted adhere to this policy.
All tasting/lab and marketing samples must arrive labeled with the NISS or LCBO #. 
All samples go to the attention of Holly Garner.</v>
      </c>
      <c r="G7" s="73">
        <v>45009</v>
      </c>
      <c r="H7" s="73">
        <v>45016</v>
      </c>
      <c r="I7" s="73">
        <v>45037</v>
      </c>
      <c r="J7" s="73">
        <v>45043</v>
      </c>
      <c r="K7" s="88">
        <f>VLOOKUP(C7,'2022-23 Needs Grid'!$C$3:$K$219,9,0)</f>
        <v>3</v>
      </c>
    </row>
    <row r="8" spans="1:13" ht="108" customHeight="1" x14ac:dyDescent="0.25">
      <c r="A8" s="133" t="s">
        <v>48</v>
      </c>
      <c r="B8" s="133"/>
      <c r="C8" s="133" t="s">
        <v>706</v>
      </c>
      <c r="D8" s="126" t="s">
        <v>394</v>
      </c>
      <c r="E8" s="133" t="str">
        <f>VLOOKUP(C8,'2022-23 Needs Grid'!$C$3:$F$62,3,0)</f>
        <v>Various</v>
      </c>
      <c r="F8" s="166" t="s">
        <v>803</v>
      </c>
      <c r="G8" s="125">
        <v>45016</v>
      </c>
      <c r="H8" s="127">
        <v>45022</v>
      </c>
      <c r="I8" s="125">
        <v>45044</v>
      </c>
      <c r="J8" s="125">
        <v>45050</v>
      </c>
      <c r="K8" s="126">
        <f>VLOOKUP(C8,'2022-23 Needs Grid'!$C$3:$K$219,9,0)</f>
        <v>10</v>
      </c>
    </row>
    <row r="9" spans="1:13" ht="101.25" customHeight="1" x14ac:dyDescent="0.25">
      <c r="A9" s="133" t="s">
        <v>31</v>
      </c>
      <c r="B9" s="133"/>
      <c r="C9" s="133" t="s">
        <v>706</v>
      </c>
      <c r="D9" s="126" t="s">
        <v>20</v>
      </c>
      <c r="E9" s="133" t="str">
        <f>VLOOKUP(C9,'2022-23 Needs Grid'!$C$3:$F$62,3,0)</f>
        <v>Various</v>
      </c>
      <c r="F9" s="166" t="s">
        <v>803</v>
      </c>
      <c r="G9" s="125">
        <v>45016</v>
      </c>
      <c r="H9" s="127">
        <v>45022</v>
      </c>
      <c r="I9" s="125">
        <v>45044</v>
      </c>
      <c r="J9" s="125">
        <v>45050</v>
      </c>
      <c r="K9" s="126">
        <f>VLOOKUP(C9,'2022-23 Needs Grid'!$C$3:$K$219,9,0)</f>
        <v>10</v>
      </c>
    </row>
    <row r="10" spans="1:13" ht="92.25" customHeight="1" x14ac:dyDescent="0.25">
      <c r="A10" s="133" t="s">
        <v>38</v>
      </c>
      <c r="B10" s="133"/>
      <c r="C10" s="133" t="s">
        <v>706</v>
      </c>
      <c r="D10" s="126" t="s">
        <v>395</v>
      </c>
      <c r="E10" s="133" t="s">
        <v>17</v>
      </c>
      <c r="F10" s="166" t="s">
        <v>803</v>
      </c>
      <c r="G10" s="125">
        <v>45016</v>
      </c>
      <c r="H10" s="127">
        <v>45022</v>
      </c>
      <c r="I10" s="125">
        <v>45044</v>
      </c>
      <c r="J10" s="125">
        <v>45050</v>
      </c>
      <c r="K10" s="126">
        <f>VLOOKUP(C10,'2022-23 Needs Grid'!$C$3:$K$219,9,0)</f>
        <v>10</v>
      </c>
    </row>
    <row r="11" spans="1:13" ht="238.5" customHeight="1" x14ac:dyDescent="0.25">
      <c r="A11" s="136" t="s">
        <v>23</v>
      </c>
      <c r="B11" s="136"/>
      <c r="C11" s="137" t="s">
        <v>508</v>
      </c>
      <c r="D11" s="143" t="s">
        <v>16</v>
      </c>
      <c r="E11" s="143" t="s">
        <v>712</v>
      </c>
      <c r="F11" s="156" t="s">
        <v>713</v>
      </c>
      <c r="G11" s="127">
        <v>45022</v>
      </c>
      <c r="H11" s="73">
        <v>45030</v>
      </c>
      <c r="I11" s="73">
        <v>45051</v>
      </c>
      <c r="J11" s="73">
        <v>45057</v>
      </c>
      <c r="K11" s="88">
        <v>4</v>
      </c>
    </row>
    <row r="12" spans="1:13" ht="113.25" customHeight="1" x14ac:dyDescent="0.25">
      <c r="A12" s="136" t="s">
        <v>48</v>
      </c>
      <c r="B12" s="136"/>
      <c r="C12" s="136" t="s">
        <v>714</v>
      </c>
      <c r="D12" s="143" t="s">
        <v>716</v>
      </c>
      <c r="E12" s="87" t="s">
        <v>717</v>
      </c>
      <c r="F12" s="62" t="s">
        <v>804</v>
      </c>
      <c r="G12" s="127">
        <v>45022</v>
      </c>
      <c r="H12" s="73">
        <v>45030</v>
      </c>
      <c r="I12" s="73">
        <v>45051</v>
      </c>
      <c r="J12" s="73">
        <v>45057</v>
      </c>
      <c r="K12" s="88">
        <v>4</v>
      </c>
    </row>
    <row r="13" spans="1:13" ht="75" x14ac:dyDescent="0.25">
      <c r="A13" s="133" t="s">
        <v>55</v>
      </c>
      <c r="B13" s="133"/>
      <c r="C13" s="134" t="s">
        <v>217</v>
      </c>
      <c r="D13" s="126"/>
      <c r="E13" s="133" t="str">
        <f>VLOOKUP(C13,'2022-23 Needs Grid'!$C$3:$F$62,3,0)</f>
        <v>Competitive With Current Assortment</v>
      </c>
      <c r="F13" s="141" t="str">
        <f>VLOOKUP(C13,'2022-23 Needs Grid'!$C$3:$F$62,4,0)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13" s="125">
        <v>45030</v>
      </c>
      <c r="H13" s="125">
        <v>45037</v>
      </c>
      <c r="I13" s="125">
        <v>45058</v>
      </c>
      <c r="J13" s="125">
        <v>45064</v>
      </c>
      <c r="K13" s="126">
        <f>VLOOKUP(C13,'2022-23 Needs Grid'!$C$3:$K$219,9,0)</f>
        <v>3</v>
      </c>
    </row>
    <row r="14" spans="1:13" ht="108" customHeight="1" x14ac:dyDescent="0.25">
      <c r="A14" s="133" t="s">
        <v>55</v>
      </c>
      <c r="B14" s="133"/>
      <c r="C14" s="134" t="s">
        <v>218</v>
      </c>
      <c r="D14" s="126"/>
      <c r="E14" s="133" t="str">
        <f>VLOOKUP(C14,'2022-23 Needs Grid'!$C$3:$F$62,3,0)</f>
        <v>Various</v>
      </c>
      <c r="F14" s="141" t="str">
        <f>VLOOKUP(C14,'2022-23 Needs Grid'!$C$3:$F$62,4,0)</f>
        <v>Target - in store release is Spring 2022.
Product must be - Made in Ontario, and be from Ontario Craft cideries currently supplying LCBO.  Utilizing other local fruits instead of, or in combination with apple, which require longer lead times for sourcing.
Existing listings should be strong performers, with regards to net sales.</v>
      </c>
      <c r="G14" s="125">
        <v>45030</v>
      </c>
      <c r="H14" s="125">
        <v>45037</v>
      </c>
      <c r="I14" s="125">
        <v>45058</v>
      </c>
      <c r="J14" s="125">
        <v>45064</v>
      </c>
      <c r="K14" s="126">
        <f>VLOOKUP(C14,'2022-23 Needs Grid'!$C$3:$K$219,9,0)</f>
        <v>3</v>
      </c>
    </row>
    <row r="15" spans="1:13" ht="113.25" customHeight="1" x14ac:dyDescent="0.25">
      <c r="A15" s="89" t="s">
        <v>106</v>
      </c>
      <c r="B15" s="89"/>
      <c r="C15" s="16" t="s">
        <v>397</v>
      </c>
      <c r="D15" s="88" t="str">
        <f>VLOOKUP(C15,'2022-23 Needs Grid'!$C$3:$F$62,2,0)</f>
        <v>All Countries</v>
      </c>
      <c r="E15" s="89" t="s">
        <v>457</v>
      </c>
      <c r="F15" s="89" t="str">
        <f>VLOOKUP(C15,'2022-23 Needs Grid'!$C$3:$F$62,4,0)</f>
        <v>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for our Whisky Shop e-comm exclusive program. Turn 2 duration: P12 through P1. 750mL or 700ml are encouraged. Distillery features may be considered, meaning 3-5 products from one distillery will be featured. To be considered for a distillery feature, a written proposal must be submitted to the Category team prior to the pre-submission deadline.  Please note, in accordance with LCBO policy, we will continue to purchase products shipping from source locations.  It is the agent's responsibility to ensure all products submitted adhere to this policy.</v>
      </c>
      <c r="G15" s="73">
        <v>45037</v>
      </c>
      <c r="H15" s="73">
        <v>45044</v>
      </c>
      <c r="I15" s="73">
        <v>45065</v>
      </c>
      <c r="J15" s="73">
        <v>45071</v>
      </c>
      <c r="K15" s="88">
        <f>VLOOKUP(C15,'2022-23 Needs Grid'!$C$3:$K$219,9,0)</f>
        <v>6</v>
      </c>
    </row>
    <row r="16" spans="1:13" ht="105" x14ac:dyDescent="0.25">
      <c r="A16" s="148" t="s">
        <v>55</v>
      </c>
      <c r="B16" s="148"/>
      <c r="C16" s="134" t="s">
        <v>228</v>
      </c>
      <c r="D16" s="150"/>
      <c r="E16" s="148" t="str">
        <f>VLOOKUP(C16,'2022-23 Needs Grid'!$C$3:$F$62,3,0)</f>
        <v>Competitive With Current Assortment</v>
      </c>
      <c r="F16" s="151" t="str">
        <f>VLOOKUP(C16,'2022-23 Needs Grid'!$C$3:$F$62,4,0)</f>
        <v>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16" s="125">
        <v>45044</v>
      </c>
      <c r="H16" s="125">
        <v>45051</v>
      </c>
      <c r="I16" s="125">
        <v>45072</v>
      </c>
      <c r="J16" s="125">
        <v>45078</v>
      </c>
      <c r="K16" s="126">
        <f>VLOOKUP(C16,'2022-23 Needs Grid'!$C$3:$K$219,9,0)</f>
        <v>3</v>
      </c>
    </row>
    <row r="17" spans="1:12" ht="210" x14ac:dyDescent="0.25">
      <c r="A17" s="147" t="s">
        <v>23</v>
      </c>
      <c r="B17" s="147"/>
      <c r="C17" s="165" t="s">
        <v>517</v>
      </c>
      <c r="D17" s="149" t="s">
        <v>16</v>
      </c>
      <c r="E17" s="149" t="s">
        <v>723</v>
      </c>
      <c r="F17" s="167" t="s">
        <v>724</v>
      </c>
      <c r="G17" s="125">
        <v>45044</v>
      </c>
      <c r="H17" s="125">
        <v>45051</v>
      </c>
      <c r="I17" s="125">
        <v>45072</v>
      </c>
      <c r="J17" s="125">
        <v>45078</v>
      </c>
      <c r="K17" s="126">
        <v>4</v>
      </c>
    </row>
    <row r="18" spans="1:12" ht="114.6" customHeight="1" x14ac:dyDescent="0.25">
      <c r="A18" s="83" t="s">
        <v>38</v>
      </c>
      <c r="B18" s="115"/>
      <c r="C18" s="16" t="s">
        <v>725</v>
      </c>
      <c r="D18" s="155" t="s">
        <v>114</v>
      </c>
      <c r="E18" s="62" t="s">
        <v>727</v>
      </c>
      <c r="F18" s="62" t="s">
        <v>805</v>
      </c>
      <c r="G18" s="73">
        <v>45051</v>
      </c>
      <c r="H18" s="73">
        <v>45058</v>
      </c>
      <c r="I18" s="73">
        <v>45079</v>
      </c>
      <c r="J18" s="73">
        <v>45085</v>
      </c>
      <c r="K18" s="88">
        <v>10</v>
      </c>
    </row>
    <row r="19" spans="1:12" ht="61.35" customHeight="1" x14ac:dyDescent="0.25">
      <c r="A19" s="148" t="s">
        <v>38</v>
      </c>
      <c r="B19" s="133"/>
      <c r="C19" s="134" t="s">
        <v>64</v>
      </c>
      <c r="D19" s="126" t="s">
        <v>65</v>
      </c>
      <c r="E19" s="133" t="s">
        <v>727</v>
      </c>
      <c r="F19" s="133" t="s">
        <v>806</v>
      </c>
      <c r="G19" s="125">
        <v>45058</v>
      </c>
      <c r="H19" s="125">
        <v>45065</v>
      </c>
      <c r="I19" s="125">
        <v>45086</v>
      </c>
      <c r="J19" s="125">
        <v>45092</v>
      </c>
      <c r="K19" s="126">
        <v>10</v>
      </c>
    </row>
    <row r="20" spans="1:12" ht="165" customHeight="1" x14ac:dyDescent="0.25">
      <c r="A20" s="89" t="s">
        <v>55</v>
      </c>
      <c r="B20" s="89"/>
      <c r="C20" s="16" t="s">
        <v>731</v>
      </c>
      <c r="D20" s="88" t="str">
        <f>VLOOKUP(C20,'2022-23 Needs Grid'!$C$3:$F$62,2,0)</f>
        <v>Canada (Ontario)</v>
      </c>
      <c r="E20" s="89" t="str">
        <f>VLOOKUP(C20,'2022-23 Needs Grid'!$C$3:$F$62,3,0)</f>
        <v>Various</v>
      </c>
      <c r="F20" s="89" t="str">
        <f>VLOOKUP(C20,'2022-23 Needs Grid'!$C$3:$F$62,4,0)</f>
        <v>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 6 - Feb 27).
All tasting/lab and marketing samples must arrive labeled with the NISS or LCBO #. 
All lab samples go to the attention of Karen Carter.</v>
      </c>
      <c r="G20" s="73">
        <v>45072</v>
      </c>
      <c r="H20" s="73">
        <v>45079</v>
      </c>
      <c r="I20" s="73">
        <v>45100</v>
      </c>
      <c r="J20" s="73">
        <v>45106</v>
      </c>
      <c r="K20" s="88">
        <f>VLOOKUP(C20,'2022-23 Needs Grid'!$C$3:$K$219,9,0)</f>
        <v>3</v>
      </c>
    </row>
    <row r="21" spans="1:12" ht="201" customHeight="1" x14ac:dyDescent="0.25">
      <c r="A21" s="148" t="s">
        <v>23</v>
      </c>
      <c r="B21" s="148"/>
      <c r="C21" s="134" t="s">
        <v>81</v>
      </c>
      <c r="D21" s="150" t="s">
        <v>16</v>
      </c>
      <c r="E21" s="150" t="s">
        <v>712</v>
      </c>
      <c r="F21" s="157" t="s">
        <v>734</v>
      </c>
      <c r="G21" s="125">
        <v>45079</v>
      </c>
      <c r="H21" s="125">
        <v>45086</v>
      </c>
      <c r="I21" s="125">
        <v>45107</v>
      </c>
      <c r="J21" s="125">
        <v>45113</v>
      </c>
      <c r="K21" s="126">
        <f>VLOOKUP(C21,'2022-23 Needs Grid'!$C$3:$K$219,9,0)</f>
        <v>4</v>
      </c>
    </row>
    <row r="22" spans="1:12" ht="158.25" customHeight="1" x14ac:dyDescent="0.25">
      <c r="A22" s="148" t="s">
        <v>23</v>
      </c>
      <c r="B22" s="148"/>
      <c r="C22" s="134" t="s">
        <v>422</v>
      </c>
      <c r="D22" s="150" t="s">
        <v>124</v>
      </c>
      <c r="E22" s="150" t="s">
        <v>712</v>
      </c>
      <c r="F22" s="157" t="s">
        <v>735</v>
      </c>
      <c r="G22" s="125">
        <v>45079</v>
      </c>
      <c r="H22" s="125">
        <v>45086</v>
      </c>
      <c r="I22" s="125">
        <v>45107</v>
      </c>
      <c r="J22" s="125">
        <v>45113</v>
      </c>
      <c r="K22" s="126">
        <f>VLOOKUP(C22,'2022-23 Needs Grid'!$C$3:$K$219,9,0)</f>
        <v>4</v>
      </c>
    </row>
    <row r="23" spans="1:12" ht="105" x14ac:dyDescent="0.25">
      <c r="A23" s="83" t="s">
        <v>14</v>
      </c>
      <c r="B23" s="62"/>
      <c r="C23" s="16" t="s">
        <v>736</v>
      </c>
      <c r="D23" s="87" t="s">
        <v>16</v>
      </c>
      <c r="E23" s="87" t="s">
        <v>737</v>
      </c>
      <c r="F23" s="62" t="s">
        <v>738</v>
      </c>
      <c r="G23" s="73">
        <v>45093</v>
      </c>
      <c r="H23" s="73">
        <v>45100</v>
      </c>
      <c r="I23" s="73">
        <v>45121</v>
      </c>
      <c r="J23" s="73">
        <v>45127</v>
      </c>
      <c r="K23" s="88">
        <f>VLOOKUP(C23,'2022-23 Needs Grid'!$C$3:$K$219,9,0)</f>
        <v>6</v>
      </c>
    </row>
    <row r="24" spans="1:12" ht="125.25" customHeight="1" x14ac:dyDescent="0.25">
      <c r="A24" s="136" t="s">
        <v>14</v>
      </c>
      <c r="B24" s="136"/>
      <c r="C24" s="137" t="s">
        <v>19</v>
      </c>
      <c r="D24" s="143" t="s">
        <v>20</v>
      </c>
      <c r="E24" s="143" t="s">
        <v>739</v>
      </c>
      <c r="F24" s="144" t="s">
        <v>674</v>
      </c>
      <c r="G24" s="145">
        <v>45093</v>
      </c>
      <c r="H24" s="145">
        <v>45100</v>
      </c>
      <c r="I24" s="145">
        <v>45121</v>
      </c>
      <c r="J24" s="145">
        <v>45127</v>
      </c>
      <c r="K24" s="143">
        <f>VLOOKUP(C24,'2022-23 Needs Grid'!$C$3:$K$219,9,0)</f>
        <v>4</v>
      </c>
    </row>
    <row r="25" spans="1:12" ht="285" x14ac:dyDescent="0.25">
      <c r="A25" s="138" t="s">
        <v>741</v>
      </c>
      <c r="B25" s="62"/>
      <c r="C25" s="88" t="s">
        <v>740</v>
      </c>
      <c r="D25" s="88" t="s">
        <v>20</v>
      </c>
      <c r="E25" s="89" t="s">
        <v>742</v>
      </c>
      <c r="F25" s="89" t="s">
        <v>743</v>
      </c>
      <c r="G25" s="73">
        <v>45093</v>
      </c>
      <c r="H25" s="73">
        <v>45100</v>
      </c>
      <c r="I25" s="73">
        <v>45121</v>
      </c>
      <c r="J25" s="73">
        <v>45131</v>
      </c>
      <c r="K25" s="88">
        <v>10</v>
      </c>
    </row>
    <row r="26" spans="1:12" ht="161.25" customHeight="1" x14ac:dyDescent="0.25">
      <c r="A26" s="138" t="s">
        <v>106</v>
      </c>
      <c r="B26" s="62"/>
      <c r="C26" s="88" t="s">
        <v>407</v>
      </c>
      <c r="D26" s="88" t="str">
        <f>VLOOKUP(C26,'2022-23 Needs Grid'!$C$3:$F$62,2,0)</f>
        <v>All Countries</v>
      </c>
      <c r="E26" s="89" t="s">
        <v>457</v>
      </c>
      <c r="F26" s="89" t="str">
        <f>VLOOKUP(C26,'2022-23 Needs Grid'!$C$3:$F$62,4,0)</f>
        <v xml:space="preserve">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Spring turn duration: P2 through P4. Summer turn duration: P5 through P7. 750ml or 700ml equivalents are encouraged.
Distillery features may be considered, meaning 3-5 products from one distillery will be featured. To be considered for a distillery feature, a written proposal must be submitted to the category prior to the pre-submission deadline.   Please note, in accordance with LCBO policy, we will only be purchasing products shipping from source locations.  It is the agent's responsibility to ensure all products submitted adhere to this policy.
</v>
      </c>
      <c r="G26" s="73">
        <v>45093</v>
      </c>
      <c r="H26" s="73">
        <v>45100</v>
      </c>
      <c r="I26" s="73">
        <v>45121</v>
      </c>
      <c r="J26" s="73">
        <v>45131</v>
      </c>
      <c r="K26" s="88">
        <v>6</v>
      </c>
    </row>
    <row r="27" spans="1:12" ht="105" customHeight="1" x14ac:dyDescent="0.25">
      <c r="A27" s="138" t="s">
        <v>741</v>
      </c>
      <c r="B27" s="89" t="s">
        <v>464</v>
      </c>
      <c r="C27" s="88" t="s">
        <v>745</v>
      </c>
      <c r="D27" s="88" t="s">
        <v>16</v>
      </c>
      <c r="E27" s="89" t="s">
        <v>411</v>
      </c>
      <c r="F27" s="89" t="s">
        <v>746</v>
      </c>
      <c r="G27" s="73">
        <v>45093</v>
      </c>
      <c r="H27" s="73">
        <v>45100</v>
      </c>
      <c r="I27" s="73">
        <v>45121</v>
      </c>
      <c r="J27" s="73" t="s">
        <v>747</v>
      </c>
      <c r="K27" s="88">
        <v>25</v>
      </c>
    </row>
    <row r="28" spans="1:12" ht="306.75" customHeight="1" x14ac:dyDescent="0.25">
      <c r="A28" s="138" t="s">
        <v>741</v>
      </c>
      <c r="B28" s="89"/>
      <c r="C28" s="88" t="s">
        <v>123</v>
      </c>
      <c r="D28" s="88" t="str">
        <f>VLOOKUP(C28,'2022-23 Needs Grid'!$C$3:$F$62,2,0)</f>
        <v>All Countries</v>
      </c>
      <c r="E28" s="89" t="str">
        <f>VLOOKUP(C28,'2022-23 Needs Grid'!$C$3:$F$62,3,0)</f>
        <v xml:space="preserve">Value: 
&lt; $0.608 per 100mL for 6-pack, ≥1L containers, and ≥473mL single serve
&lt; $0.701 per 100mL for 4-packs
All pricing above these levels falls into Premium. Preference will be given to Premium pricing
(based on 750mL).
</v>
      </c>
      <c r="F28" s="89" t="s">
        <v>748</v>
      </c>
      <c r="G28" s="73">
        <v>45093</v>
      </c>
      <c r="H28" s="73">
        <v>45100</v>
      </c>
      <c r="I28" s="73">
        <v>45121</v>
      </c>
      <c r="J28" s="73" t="s">
        <v>747</v>
      </c>
      <c r="K28" s="88">
        <v>25</v>
      </c>
    </row>
    <row r="29" spans="1:12" ht="90" x14ac:dyDescent="0.35">
      <c r="A29" s="133" t="s">
        <v>31</v>
      </c>
      <c r="B29" s="133"/>
      <c r="C29" s="133" t="s">
        <v>538</v>
      </c>
      <c r="D29" s="126" t="s">
        <v>20</v>
      </c>
      <c r="E29" s="133" t="s">
        <v>17</v>
      </c>
      <c r="F29" s="133" t="s">
        <v>807</v>
      </c>
      <c r="G29" s="152">
        <v>45099</v>
      </c>
      <c r="H29" s="152">
        <v>45107</v>
      </c>
      <c r="I29" s="152">
        <v>45128</v>
      </c>
      <c r="J29" s="152">
        <v>45134</v>
      </c>
      <c r="K29" s="126">
        <f>VLOOKUP(C29,'2022-23 Needs Grid'!$C$3:$K$219,9,0)</f>
        <v>10</v>
      </c>
      <c r="L29" s="135"/>
    </row>
    <row r="30" spans="1:12" ht="90" x14ac:dyDescent="0.25">
      <c r="A30" s="133" t="s">
        <v>38</v>
      </c>
      <c r="B30" s="133"/>
      <c r="C30" s="133" t="s">
        <v>538</v>
      </c>
      <c r="D30" s="126" t="s">
        <v>395</v>
      </c>
      <c r="E30" s="133" t="s">
        <v>17</v>
      </c>
      <c r="F30" s="133" t="s">
        <v>807</v>
      </c>
      <c r="G30" s="152">
        <v>45099</v>
      </c>
      <c r="H30" s="152">
        <v>45107</v>
      </c>
      <c r="I30" s="152">
        <v>45128</v>
      </c>
      <c r="J30" s="152">
        <v>45134</v>
      </c>
      <c r="K30" s="126">
        <f>VLOOKUP(C30,'2022-23 Needs Grid'!$C$3:$K$219,9,0)</f>
        <v>10</v>
      </c>
    </row>
    <row r="31" spans="1:12" ht="90" x14ac:dyDescent="0.25">
      <c r="A31" s="133" t="s">
        <v>48</v>
      </c>
      <c r="B31" s="133"/>
      <c r="C31" s="133" t="s">
        <v>538</v>
      </c>
      <c r="D31" s="126" t="s">
        <v>394</v>
      </c>
      <c r="E31" s="133" t="s">
        <v>17</v>
      </c>
      <c r="F31" s="133" t="s">
        <v>807</v>
      </c>
      <c r="G31" s="152">
        <v>45099</v>
      </c>
      <c r="H31" s="152">
        <v>45107</v>
      </c>
      <c r="I31" s="152">
        <v>45128</v>
      </c>
      <c r="J31" s="152">
        <v>45134</v>
      </c>
      <c r="K31" s="126">
        <f>VLOOKUP(C31,'2022-23 Needs Grid'!$C$3:$K$219,9,0)</f>
        <v>10</v>
      </c>
    </row>
    <row r="32" spans="1:12" ht="125.25" customHeight="1" x14ac:dyDescent="0.25">
      <c r="A32" s="146" t="s">
        <v>31</v>
      </c>
      <c r="B32" s="146"/>
      <c r="C32" s="146" t="s">
        <v>753</v>
      </c>
      <c r="D32" s="92" t="s">
        <v>20</v>
      </c>
      <c r="E32" s="146" t="s">
        <v>17</v>
      </c>
      <c r="F32" s="146" t="s">
        <v>239</v>
      </c>
      <c r="G32" s="90">
        <v>45114</v>
      </c>
      <c r="H32" s="90">
        <v>45121</v>
      </c>
      <c r="I32" s="90">
        <v>45142</v>
      </c>
      <c r="J32" s="90">
        <v>45148</v>
      </c>
      <c r="K32" s="92">
        <v>5</v>
      </c>
    </row>
    <row r="33" spans="1:11" ht="153" customHeight="1" x14ac:dyDescent="0.25">
      <c r="A33" s="133" t="s">
        <v>55</v>
      </c>
      <c r="B33" s="133"/>
      <c r="C33" s="134" t="s">
        <v>756</v>
      </c>
      <c r="D33" s="126" t="str">
        <f>VLOOKUP(C33,'2022-23 Needs Grid'!$C$3:$F$62,2,0)</f>
        <v>All Countries (excluding Ontario Craft Beer)</v>
      </c>
      <c r="E33" s="133" t="str">
        <f>VLOOKUP(C33,'2022-23 Needs Grid'!$C$3:$F$62,3,0)</f>
        <v>Various</v>
      </c>
      <c r="F33" s="141" t="str">
        <f>VLOOKUP(C33,'2022-23 Needs Grid'!$C$3:$F$62,4,0)</f>
        <v>Import and Out-of-Province beers, not from Ontario
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P3 through P6.
All tasting/lab and marketing samples must arrive labeled with the NISS or LCBO. 
All lab samples go to the attention of Holly Garner.</v>
      </c>
      <c r="G33" s="125">
        <v>45121</v>
      </c>
      <c r="H33" s="125">
        <v>45128</v>
      </c>
      <c r="I33" s="125">
        <v>45149</v>
      </c>
      <c r="J33" s="125">
        <v>45155</v>
      </c>
      <c r="K33" s="126">
        <f>VLOOKUP(C33,'2022-23 Needs Grid'!$C$3:$K$219,9,0)</f>
        <v>3</v>
      </c>
    </row>
    <row r="34" spans="1:11" ht="60.6" customHeight="1" x14ac:dyDescent="0.25">
      <c r="A34" s="158" t="s">
        <v>106</v>
      </c>
      <c r="B34" s="89"/>
      <c r="C34" s="16" t="s">
        <v>758</v>
      </c>
      <c r="D34" s="88" t="str">
        <f>VLOOKUP(C34,'2022-23 Needs Grid'!$C$3:$F$62,2,0)</f>
        <v>Mexico</v>
      </c>
      <c r="E34" s="89" t="s">
        <v>759</v>
      </c>
      <c r="F34" s="140" t="str">
        <f>VLOOKUP(C34,'2022-23 Needs Grid'!$C$3:$F$62,4,0)</f>
        <v xml:space="preserve">
Tequila (100% agave &amp; mezcal): For seasonal and one-shot listing. Established, successful brands in foreign markets or other Canadian provinces. Standout packaging. Strong marketing budget. Commitment to gaining licensee support.  Submissions may also be considered as e-comm exclusives.
Tequila Shop: These Tequilas will appeal to the Tequila connoisseur and will offer variety, quality and continue to premiumize the current assortment.  Limited availability products or special edition bottles can be submitted. These may be small buys and may also have a limited store distribution + e-comm presence.  Looking for innovation that offers package appeal combined with marketing strategy/support. Priority will be given to products priced in the Deluxe price band. These products will released in Spring 2024 (P1). 
Please note, in accordance with LCBO policy, we will continue to purchase products shipping from source locations.  It is the agent's responsibility to ensure all products submitted adhere to this policy. 
 </v>
      </c>
      <c r="G34" s="73">
        <v>45128</v>
      </c>
      <c r="H34" s="73">
        <v>45135</v>
      </c>
      <c r="I34" s="73">
        <v>45156</v>
      </c>
      <c r="J34" s="73">
        <v>45162</v>
      </c>
      <c r="K34" s="88">
        <v>6</v>
      </c>
    </row>
    <row r="35" spans="1:11" ht="123.75" customHeight="1" x14ac:dyDescent="0.25">
      <c r="A35" s="162" t="s">
        <v>484</v>
      </c>
      <c r="B35" s="133"/>
      <c r="C35" s="134" t="s">
        <v>541</v>
      </c>
      <c r="D35" s="126" t="s">
        <v>16</v>
      </c>
      <c r="E35" s="133" t="s">
        <v>762</v>
      </c>
      <c r="F35" s="133" t="s">
        <v>808</v>
      </c>
      <c r="G35" s="125">
        <v>45135</v>
      </c>
      <c r="H35" s="125">
        <v>45142</v>
      </c>
      <c r="I35" s="125">
        <v>45163</v>
      </c>
      <c r="J35" s="125">
        <v>45169</v>
      </c>
      <c r="K35" s="126"/>
    </row>
    <row r="36" spans="1:11" ht="96.6" customHeight="1" x14ac:dyDescent="0.25">
      <c r="A36" s="89" t="s">
        <v>38</v>
      </c>
      <c r="B36" s="89"/>
      <c r="C36" s="16" t="s">
        <v>654</v>
      </c>
      <c r="D36" s="88" t="s">
        <v>73</v>
      </c>
      <c r="E36" s="89" t="s">
        <v>809</v>
      </c>
      <c r="F36" s="140" t="s">
        <v>810</v>
      </c>
      <c r="G36" s="73">
        <v>45142</v>
      </c>
      <c r="H36" s="73">
        <v>45149</v>
      </c>
      <c r="I36" s="73">
        <v>45170</v>
      </c>
      <c r="J36" s="73">
        <v>45176</v>
      </c>
      <c r="K36" s="88">
        <v>10</v>
      </c>
    </row>
    <row r="37" spans="1:11" ht="96.6" customHeight="1" x14ac:dyDescent="0.25">
      <c r="A37" s="89" t="s">
        <v>55</v>
      </c>
      <c r="B37" s="89"/>
      <c r="C37" s="16" t="s">
        <v>811</v>
      </c>
      <c r="D37" s="88" t="str">
        <f>VLOOKUP(C37,'2022-23 Needs Grid'!$C$3:$F$62,2,0)</f>
        <v>Canada (Ontario)</v>
      </c>
      <c r="E37" s="89" t="str">
        <f>VLOOKUP(C37,'2022-23 Needs Grid'!$C$3:$F$62,3,0)</f>
        <v>Various</v>
      </c>
      <c r="F37" s="140" t="str">
        <f>VLOOKUP(C37,'2022-23 Needs Grid'!$C$3:$F$62,4,0)</f>
        <v>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v>
      </c>
      <c r="G37" s="73">
        <v>45142</v>
      </c>
      <c r="H37" s="73">
        <v>45149</v>
      </c>
      <c r="I37" s="73">
        <v>45170</v>
      </c>
      <c r="J37" s="73">
        <v>45176</v>
      </c>
      <c r="K37" s="88">
        <f>VLOOKUP(C37,'2022-23 Needs Grid'!$C$3:$K$219,9,0)</f>
        <v>3</v>
      </c>
    </row>
    <row r="38" spans="1:11" ht="96.6" customHeight="1" x14ac:dyDescent="0.25">
      <c r="A38" s="133" t="s">
        <v>14</v>
      </c>
      <c r="B38" s="133">
        <v>3521</v>
      </c>
      <c r="C38" s="134" t="s">
        <v>561</v>
      </c>
      <c r="D38" s="126" t="s">
        <v>562</v>
      </c>
      <c r="E38" s="133" t="s">
        <v>767</v>
      </c>
      <c r="F38" s="133" t="s">
        <v>768</v>
      </c>
      <c r="G38" s="125">
        <v>45149</v>
      </c>
      <c r="H38" s="125">
        <v>45156</v>
      </c>
      <c r="I38" s="125">
        <v>45177</v>
      </c>
      <c r="J38" s="125">
        <v>45183</v>
      </c>
      <c r="K38" s="126">
        <v>4</v>
      </c>
    </row>
    <row r="39" spans="1:11" ht="60" x14ac:dyDescent="0.25">
      <c r="A39" s="133" t="s">
        <v>31</v>
      </c>
      <c r="B39" s="148"/>
      <c r="C39" s="134" t="s">
        <v>146</v>
      </c>
      <c r="D39" s="150" t="s">
        <v>20</v>
      </c>
      <c r="E39" s="148" t="s">
        <v>652</v>
      </c>
      <c r="F39" s="148" t="s">
        <v>812</v>
      </c>
      <c r="G39" s="125">
        <v>45149</v>
      </c>
      <c r="H39" s="125">
        <v>45156</v>
      </c>
      <c r="I39" s="125">
        <v>45177</v>
      </c>
      <c r="J39" s="125">
        <v>45183</v>
      </c>
      <c r="K39" s="126">
        <f>VLOOKUP(C39,'2022-23 Needs Grid'!$C$3:$K$219,9,0)</f>
        <v>10</v>
      </c>
    </row>
    <row r="40" spans="1:11" ht="105" x14ac:dyDescent="0.25">
      <c r="A40" s="133" t="s">
        <v>106</v>
      </c>
      <c r="B40" s="133"/>
      <c r="C40" s="134" t="s">
        <v>544</v>
      </c>
      <c r="D40" s="126" t="str">
        <f>VLOOKUP(C40,'2022-23 Needs Grid'!$C$3:$F$62,2,0)</f>
        <v>All Countries</v>
      </c>
      <c r="E40" s="148" t="s">
        <v>644</v>
      </c>
      <c r="F40" s="148" t="s">
        <v>645</v>
      </c>
      <c r="G40" s="125">
        <v>45149</v>
      </c>
      <c r="H40" s="125">
        <v>45156</v>
      </c>
      <c r="I40" s="125">
        <v>45177</v>
      </c>
      <c r="J40" s="125">
        <v>45183</v>
      </c>
      <c r="K40" s="126">
        <f>VLOOKUP(C40,'2022-23 Needs Grid'!$C$3:$K$219,9,0)</f>
        <v>6</v>
      </c>
    </row>
    <row r="41" spans="1:11" ht="114.75" customHeight="1" x14ac:dyDescent="0.25">
      <c r="A41" s="89" t="s">
        <v>48</v>
      </c>
      <c r="B41" s="62"/>
      <c r="C41" s="89" t="s">
        <v>547</v>
      </c>
      <c r="D41" s="87" t="s">
        <v>548</v>
      </c>
      <c r="E41" s="87" t="s">
        <v>641</v>
      </c>
      <c r="F41" s="62" t="s">
        <v>813</v>
      </c>
      <c r="G41" s="73">
        <v>45156</v>
      </c>
      <c r="H41" s="73">
        <v>45163</v>
      </c>
      <c r="I41" s="73">
        <v>45184</v>
      </c>
      <c r="J41" s="73">
        <v>45190</v>
      </c>
      <c r="K41" s="88">
        <v>4</v>
      </c>
    </row>
    <row r="42" spans="1:11" ht="86.25" customHeight="1" x14ac:dyDescent="0.25">
      <c r="A42" s="89" t="s">
        <v>55</v>
      </c>
      <c r="B42" s="89"/>
      <c r="C42" s="16" t="s">
        <v>151</v>
      </c>
      <c r="D42" s="88" t="str">
        <f>VLOOKUP(C42,'2022-23 Needs Grid'!$C$3:$F$62,2,0)</f>
        <v>All Countries</v>
      </c>
      <c r="E42" s="89" t="str">
        <f>VLOOKUP(C42,'2022-23 Needs Grid'!$C$3:$F$62,3,0)</f>
        <v>Competitive With Current Assortment</v>
      </c>
      <c r="F42" s="89" t="str">
        <f>VLOOKUP(C42,'2022-23 Needs Grid'!$C$3:$F$62,4,0)</f>
        <v>Domestic, imported and craft cider and perry will be considered in both traditional and flavoured styles.  Single-serve tall cans are preferred by our cider customers. However, other formats will be considered. Value offered should be competitive with the current assortment.  In accordance with LCBO policy, we will continue to purchase products shipping from source locations.  It is the agent's responsibility to ensure all products submitted adhere to this policy.</v>
      </c>
      <c r="G42" s="73">
        <v>45156</v>
      </c>
      <c r="H42" s="73">
        <v>45163</v>
      </c>
      <c r="I42" s="73">
        <v>45184</v>
      </c>
      <c r="J42" s="73">
        <v>45190</v>
      </c>
      <c r="K42" s="88">
        <f>VLOOKUP(C42,'2022-23 Needs Grid'!$C$3:$K$219,9,0)</f>
        <v>3</v>
      </c>
    </row>
    <row r="43" spans="1:11" ht="183.75" customHeight="1" x14ac:dyDescent="0.25">
      <c r="A43" s="159" t="s">
        <v>23</v>
      </c>
      <c r="B43" s="159"/>
      <c r="C43" s="165" t="s">
        <v>583</v>
      </c>
      <c r="D43" s="160" t="s">
        <v>16</v>
      </c>
      <c r="E43" s="161" t="s">
        <v>771</v>
      </c>
      <c r="F43" s="168" t="s">
        <v>772</v>
      </c>
      <c r="G43" s="125">
        <v>45184</v>
      </c>
      <c r="H43" s="125">
        <v>45191</v>
      </c>
      <c r="I43" s="125">
        <v>45212</v>
      </c>
      <c r="J43" s="125">
        <v>45218</v>
      </c>
      <c r="K43" s="126">
        <v>4</v>
      </c>
    </row>
    <row r="44" spans="1:11" ht="226.5" customHeight="1" x14ac:dyDescent="0.25">
      <c r="A44" s="148" t="s">
        <v>55</v>
      </c>
      <c r="B44" s="133"/>
      <c r="C44" s="134" t="s">
        <v>566</v>
      </c>
      <c r="D44" s="126" t="s">
        <v>567</v>
      </c>
      <c r="E44" s="133" t="s">
        <v>17</v>
      </c>
      <c r="F44" s="133" t="s">
        <v>773</v>
      </c>
      <c r="G44" s="125">
        <v>45184</v>
      </c>
      <c r="H44" s="125">
        <v>45191</v>
      </c>
      <c r="I44" s="125">
        <v>45212</v>
      </c>
      <c r="J44" s="125">
        <v>45218</v>
      </c>
      <c r="K44" s="126">
        <v>3</v>
      </c>
    </row>
    <row r="45" spans="1:11" ht="139.5" customHeight="1" x14ac:dyDescent="0.25">
      <c r="A45" s="146" t="s">
        <v>38</v>
      </c>
      <c r="B45" s="89"/>
      <c r="C45" s="16" t="s">
        <v>774</v>
      </c>
      <c r="D45" s="89" t="s">
        <v>114</v>
      </c>
      <c r="E45" s="89" t="s">
        <v>814</v>
      </c>
      <c r="F45" s="89" t="s">
        <v>815</v>
      </c>
      <c r="G45" s="73">
        <v>45191</v>
      </c>
      <c r="H45" s="73">
        <v>45198</v>
      </c>
      <c r="I45" s="73">
        <v>45219</v>
      </c>
      <c r="J45" s="73">
        <v>45225</v>
      </c>
      <c r="K45" s="88">
        <v>10</v>
      </c>
    </row>
    <row r="46" spans="1:11" ht="210" x14ac:dyDescent="0.25">
      <c r="A46" s="133" t="s">
        <v>55</v>
      </c>
      <c r="B46" s="133"/>
      <c r="C46" s="134" t="s">
        <v>777</v>
      </c>
      <c r="D46" s="126" t="str">
        <f>VLOOKUP(C46,'2022-23 Needs Grid'!$C$3:$F$62,2,0)</f>
        <v>All Countries (excluding Ontario Craft Beer)</v>
      </c>
      <c r="E46" s="133" t="str">
        <f>VLOOKUP(C46,'2022-23 Needs Grid'!$C$3:$F$62,3,0)</f>
        <v>Various</v>
      </c>
      <c r="F46" s="133" t="str">
        <f>VLOOKUP(C46,'2022-23 Needs Grid'!$C$3:$F$62,4,0)</f>
        <v>Import and Out-of-Province beers, not from Ontario
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P7 through P9.
All tasting/lab and marketing samples must arrive labeled with the NISS or LCBO #. All lab samples go to the attention of Holly Garner.</v>
      </c>
      <c r="G46" s="125">
        <v>45198</v>
      </c>
      <c r="H46" s="125">
        <v>45205</v>
      </c>
      <c r="I46" s="125">
        <v>45226</v>
      </c>
      <c r="J46" s="125">
        <v>45232</v>
      </c>
      <c r="K46" s="126">
        <f>VLOOKUP(C46,'2022-23 Needs Grid'!$C$3:$K$219,9,0)</f>
        <v>3</v>
      </c>
    </row>
    <row r="47" spans="1:11" ht="130.5" customHeight="1" x14ac:dyDescent="0.25">
      <c r="A47" s="136" t="s">
        <v>14</v>
      </c>
      <c r="B47" s="136"/>
      <c r="C47" s="137" t="s">
        <v>19</v>
      </c>
      <c r="D47" s="143" t="s">
        <v>20</v>
      </c>
      <c r="E47" s="136" t="s">
        <v>779</v>
      </c>
      <c r="F47" s="142" t="s">
        <v>674</v>
      </c>
      <c r="G47" s="73">
        <v>45205</v>
      </c>
      <c r="H47" s="73">
        <v>45212</v>
      </c>
      <c r="I47" s="73">
        <v>45233</v>
      </c>
      <c r="J47" s="73">
        <v>45239</v>
      </c>
      <c r="K47" s="88">
        <f>VLOOKUP(C47,'2022-23 Needs Grid'!$C$3:$K$219,9,0)</f>
        <v>4</v>
      </c>
    </row>
    <row r="48" spans="1:11" ht="174" customHeight="1" x14ac:dyDescent="0.25">
      <c r="A48" s="136" t="s">
        <v>23</v>
      </c>
      <c r="B48" s="89"/>
      <c r="C48" s="16" t="s">
        <v>430</v>
      </c>
      <c r="D48" s="88" t="s">
        <v>16</v>
      </c>
      <c r="E48" s="154" t="s">
        <v>780</v>
      </c>
      <c r="F48" s="153" t="s">
        <v>781</v>
      </c>
      <c r="G48" s="73">
        <v>45205</v>
      </c>
      <c r="H48" s="73">
        <v>45212</v>
      </c>
      <c r="I48" s="73">
        <v>45233</v>
      </c>
      <c r="J48" s="73">
        <v>45239</v>
      </c>
      <c r="K48" s="88">
        <v>4</v>
      </c>
    </row>
    <row r="49" spans="1:11" ht="79.5" customHeight="1" x14ac:dyDescent="0.25">
      <c r="A49" s="133" t="s">
        <v>31</v>
      </c>
      <c r="B49" s="133"/>
      <c r="C49" s="134" t="s">
        <v>782</v>
      </c>
      <c r="D49" s="126" t="s">
        <v>20</v>
      </c>
      <c r="E49" s="133" t="s">
        <v>17</v>
      </c>
      <c r="F49" s="141" t="s">
        <v>259</v>
      </c>
      <c r="G49" s="125">
        <v>45219</v>
      </c>
      <c r="H49" s="125">
        <v>45226</v>
      </c>
      <c r="I49" s="125">
        <v>45247</v>
      </c>
      <c r="J49" s="125">
        <v>45253</v>
      </c>
      <c r="K49" s="126">
        <v>5</v>
      </c>
    </row>
    <row r="50" spans="1:11" ht="75" x14ac:dyDescent="0.25">
      <c r="A50" s="133" t="s">
        <v>55</v>
      </c>
      <c r="B50" s="133"/>
      <c r="C50" s="134" t="s">
        <v>217</v>
      </c>
      <c r="D50" s="126" t="str">
        <f>VLOOKUP(C50,'2022-23 Needs Grid'!$C$3:$F$62,2,0)</f>
        <v>Canada (Ontario)</v>
      </c>
      <c r="E50" s="133" t="str">
        <f>VLOOKUP(C50,'2022-23 Needs Grid'!$C$3:$F$62,3,0)</f>
        <v>Competitive With Current Assortment</v>
      </c>
      <c r="F50" s="141" t="str">
        <f>VLOOKUP(C50,'2022-23 Needs Grid'!$C$3:$F$62,4,0)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50" s="125">
        <v>45219</v>
      </c>
      <c r="H50" s="125">
        <v>45226</v>
      </c>
      <c r="I50" s="125">
        <v>45247</v>
      </c>
      <c r="J50" s="125">
        <v>45253</v>
      </c>
      <c r="K50" s="126">
        <f>VLOOKUP(C50,'2022-23 Needs Grid'!$C$3:$K$219,9,0)</f>
        <v>3</v>
      </c>
    </row>
    <row r="51" spans="1:11" ht="122.25" customHeight="1" x14ac:dyDescent="0.25">
      <c r="A51" s="89" t="s">
        <v>48</v>
      </c>
      <c r="B51" s="89"/>
      <c r="C51" s="16" t="s">
        <v>577</v>
      </c>
      <c r="D51" s="88" t="s">
        <v>578</v>
      </c>
      <c r="E51" s="89" t="s">
        <v>816</v>
      </c>
      <c r="F51" s="140" t="s">
        <v>817</v>
      </c>
      <c r="G51" s="73">
        <v>45226</v>
      </c>
      <c r="H51" s="73">
        <v>45233</v>
      </c>
      <c r="I51" s="73">
        <v>45254</v>
      </c>
      <c r="J51" s="73">
        <v>45260</v>
      </c>
      <c r="K51" s="88">
        <v>4</v>
      </c>
    </row>
    <row r="52" spans="1:11" ht="42" customHeight="1" x14ac:dyDescent="0.25">
      <c r="A52" s="133" t="s">
        <v>55</v>
      </c>
      <c r="B52" s="133"/>
      <c r="C52" s="134" t="s">
        <v>818</v>
      </c>
      <c r="D52" s="126" t="str">
        <f>VLOOKUP(C52,'2022-23 Needs Grid'!$C$3:$F$62,2,0)</f>
        <v>Canada (Ontario)</v>
      </c>
      <c r="E52" s="133" t="str">
        <f>VLOOKUP(C52,'2022-23 Needs Grid'!$C$3:$F$62,3,0)</f>
        <v>Various</v>
      </c>
      <c r="F52" s="141" t="str">
        <f>VLOOKUP(C52,'2022-23 Needs Grid'!$C$3:$F$62,4,0)</f>
        <v>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v>
      </c>
      <c r="G52" s="125">
        <v>45240</v>
      </c>
      <c r="H52" s="125">
        <v>45247</v>
      </c>
      <c r="I52" s="125">
        <v>45268</v>
      </c>
      <c r="J52" s="125">
        <v>45274</v>
      </c>
      <c r="K52" s="126">
        <f>VLOOKUP(C52,'2022-23 Needs Grid'!$C$3:$K$219,9,0)</f>
        <v>3</v>
      </c>
    </row>
    <row r="53" spans="1:11" ht="63.75" customHeight="1" x14ac:dyDescent="0.25">
      <c r="A53" s="89" t="s">
        <v>31</v>
      </c>
      <c r="B53" s="89"/>
      <c r="C53" s="16" t="s">
        <v>419</v>
      </c>
      <c r="D53" s="88" t="s">
        <v>20</v>
      </c>
      <c r="E53" s="163" t="s">
        <v>452</v>
      </c>
      <c r="F53" s="140" t="s">
        <v>819</v>
      </c>
      <c r="G53" s="73">
        <v>45268</v>
      </c>
      <c r="H53" s="73">
        <v>45275</v>
      </c>
      <c r="I53" s="73">
        <v>45296</v>
      </c>
      <c r="J53" s="73">
        <v>45302</v>
      </c>
      <c r="K53" s="88">
        <f>VLOOKUP(C53,'2022-23 Needs Grid'!$C$3:$K$219,9,0)</f>
        <v>10</v>
      </c>
    </row>
    <row r="54" spans="1:11" ht="61.35" customHeight="1" x14ac:dyDescent="0.25">
      <c r="A54" s="89" t="s">
        <v>55</v>
      </c>
      <c r="B54" s="89"/>
      <c r="C54" s="16" t="s">
        <v>274</v>
      </c>
      <c r="D54" s="88" t="str">
        <f>VLOOKUP(C54,'2022-23 Needs Grid'!$C$3:$F$62,2,0)</f>
        <v>Canada (Ontario)</v>
      </c>
      <c r="E54" s="89" t="str">
        <f>VLOOKUP(C54,'2022-23 Needs Grid'!$C$3:$F$62,3,0)</f>
        <v>Competitive With Current Assortment</v>
      </c>
      <c r="F54" s="140" t="str">
        <f>VLOOKUP(C54,'2022-23 Needs Grid'!$C$3:$F$62,4,0)</f>
        <v>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54" s="73">
        <v>45268</v>
      </c>
      <c r="H54" s="73">
        <v>45275</v>
      </c>
      <c r="I54" s="73">
        <v>45296</v>
      </c>
      <c r="J54" s="73">
        <v>45302</v>
      </c>
      <c r="K54" s="88">
        <f>VLOOKUP(C54,'2022-23 Needs Grid'!$C$3:$K$219,9,0)</f>
        <v>3</v>
      </c>
    </row>
    <row r="55" spans="1:11" ht="169.5" customHeight="1" x14ac:dyDescent="0.25">
      <c r="A55" s="133" t="s">
        <v>106</v>
      </c>
      <c r="B55" s="133"/>
      <c r="C55" s="134" t="s">
        <v>420</v>
      </c>
      <c r="D55" s="126" t="str">
        <f>VLOOKUP(C55,'2022-23 Needs Grid'!$C$3:$F$62,2,0)</f>
        <v>All Countries</v>
      </c>
      <c r="E55" s="133" t="s">
        <v>457</v>
      </c>
      <c r="F55" s="141" t="str">
        <f>VLOOKUP(C55,'2022-23 Needs Grid'!$C$3:$F$62,4,0)</f>
        <v>Premium whiskies from around the world. Products should be unique, award winning and highly regarded. Preference may be given to new brands or emerging regions new to the Ontario market. Submissions are considered for a quarterly release in the Whisky Shop program (140 stores), Enhanced Whisky Shop, e-commerce or e-comm exclusive program. Fall turn duration: P8 through P11. 
750mL or 700ml equivalents are encouraged. Please note, in accordance with LCBO policy, we will only be purchasing products shipping from source locations.  It is the agent's responsibility to ensure all products submitted adhere to this policy.</v>
      </c>
      <c r="G55" s="125">
        <v>45296</v>
      </c>
      <c r="H55" s="125">
        <v>45303</v>
      </c>
      <c r="I55" s="125">
        <v>45324</v>
      </c>
      <c r="J55" s="125">
        <v>45330</v>
      </c>
      <c r="K55" s="126">
        <v>6</v>
      </c>
    </row>
    <row r="56" spans="1:11" ht="93" customHeight="1" x14ac:dyDescent="0.25">
      <c r="A56" s="89" t="s">
        <v>55</v>
      </c>
      <c r="B56" s="89"/>
      <c r="C56" s="16" t="s">
        <v>791</v>
      </c>
      <c r="D56" s="88" t="str">
        <f>VLOOKUP(C56,'2022-23 Needs Grid'!$C$3:$F$62,2,0)</f>
        <v>All Countries (excluding Ontario Craft Beer)</v>
      </c>
      <c r="E56" s="89" t="str">
        <f>VLOOKUP(C56,'2022-23 Needs Grid'!$C$3:$F$62,3,0)</f>
        <v>Various</v>
      </c>
      <c r="F56" s="140" t="str">
        <f>VLOOKUP(C56,'2022-23 Needs Grid'!$C$3:$F$62,4,0)</f>
        <v>Import and Out-of-Province beers, not from Ontario
Products appropriate for the winter season that will appeal to a craft beer enthusiast (imperial stouts, quads, IIPA's, etc.) will be considered.
All formats considered; however, single servings are preferred.  
Proven track record in other markets. Renowned or award winning with 90+ RateBeer scores.  One-time purchase only. Distribution is limited to approximately 100 stores that are part of this program.  In accordance with LCBO policy, we will continue to purchase products shipping from source locations.  It is the agent's responsibility to ensure all products submitted adhere to this policy.
Listing is active in retail – P10 through P12.
All tasting/lab and marketing samples must arrive labeled with the NISS or LCBO #. All lab samples go to the attention of Holly Garner.</v>
      </c>
      <c r="G56" s="73">
        <v>45303</v>
      </c>
      <c r="H56" s="73">
        <v>45310</v>
      </c>
      <c r="I56" s="73">
        <v>45331</v>
      </c>
      <c r="J56" s="73">
        <v>45337</v>
      </c>
      <c r="K56" s="88">
        <f>VLOOKUP(C56,'2022-23 Needs Grid'!$C$3:$K$219,9,0)</f>
        <v>3</v>
      </c>
    </row>
    <row r="57" spans="1:11" ht="178.5" customHeight="1" x14ac:dyDescent="0.25">
      <c r="A57" s="89" t="s">
        <v>55</v>
      </c>
      <c r="B57" s="89"/>
      <c r="C57" s="16" t="s">
        <v>287</v>
      </c>
      <c r="D57" s="88" t="str">
        <f>VLOOKUP(C57,'2022-23 Needs Grid'!$C$3:$F$62,2,0)</f>
        <v>All Countries (excluding Ontario Craft Beer)</v>
      </c>
      <c r="E57" s="89" t="str">
        <f>VLOOKUP(C57,'2022-23 Needs Grid'!$C$3:$F$62,3,0)</f>
        <v>Competitive With Current Assortment</v>
      </c>
      <c r="F57" s="140" t="str">
        <f>VLOOKUP(C57,'2022-23 Needs Grid'!$C$3:$F$62,4,0)</f>
        <v>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
In accordance with LCBO policy, we will continue to purchase products shipping from source locations.  It is the agent's responsibility to ensure all products submitted adhere to this policy.
Samples go to Holly Garner with NISS sheet attached to each one.</v>
      </c>
      <c r="G57" s="73">
        <v>45317</v>
      </c>
      <c r="H57" s="73">
        <v>45324</v>
      </c>
      <c r="I57" s="73">
        <v>45345</v>
      </c>
      <c r="J57" s="73">
        <v>45351</v>
      </c>
      <c r="K57" s="88">
        <f>VLOOKUP(C57,'2022-23 Needs Grid'!$C$3:$K$219,9,0)</f>
        <v>3</v>
      </c>
    </row>
    <row r="58" spans="1:11" ht="91.5" customHeight="1" x14ac:dyDescent="0.25">
      <c r="A58" s="133" t="s">
        <v>14</v>
      </c>
      <c r="B58" s="148"/>
      <c r="C58" s="134" t="s">
        <v>291</v>
      </c>
      <c r="D58" s="150" t="s">
        <v>16</v>
      </c>
      <c r="E58" s="150" t="s">
        <v>17</v>
      </c>
      <c r="F58" s="151" t="s">
        <v>793</v>
      </c>
      <c r="G58" s="125">
        <v>45324</v>
      </c>
      <c r="H58" s="125">
        <v>45331</v>
      </c>
      <c r="I58" s="125">
        <v>45352</v>
      </c>
      <c r="J58" s="125">
        <v>45358</v>
      </c>
      <c r="K58" s="126">
        <f>VLOOKUP(C58,'2022-23 Needs Grid'!$C$3:$K$219,9,0)</f>
        <v>25</v>
      </c>
    </row>
    <row r="59" spans="1:11" ht="90.75" customHeight="1" x14ac:dyDescent="0.25">
      <c r="A59" s="133" t="s">
        <v>390</v>
      </c>
      <c r="B59" s="133"/>
      <c r="C59" s="134" t="s">
        <v>469</v>
      </c>
      <c r="D59" s="133" t="s">
        <v>16</v>
      </c>
      <c r="E59" s="126" t="s">
        <v>17</v>
      </c>
      <c r="F59" s="133" t="s">
        <v>794</v>
      </c>
      <c r="G59" s="125">
        <v>45324</v>
      </c>
      <c r="H59" s="125">
        <v>45331</v>
      </c>
      <c r="I59" s="125">
        <v>45352</v>
      </c>
      <c r="J59" s="125">
        <v>45358</v>
      </c>
      <c r="K59" s="126">
        <f>VLOOKUP(C59,'2022-23 Needs Grid'!$C$3:$K$219,9,0)</f>
        <v>25</v>
      </c>
    </row>
    <row r="60" spans="1:11" ht="90.75" customHeight="1" x14ac:dyDescent="0.25">
      <c r="A60" s="148" t="s">
        <v>690</v>
      </c>
      <c r="B60" s="133"/>
      <c r="C60" s="134" t="s">
        <v>421</v>
      </c>
      <c r="D60" s="126" t="str">
        <f>VLOOKUP(C60,'2022-23 Needs Grid'!$C$3:$F$62,2,0)</f>
        <v>All countries</v>
      </c>
      <c r="E60" s="126" t="str">
        <f>VLOOKUP(C60,'2022-23 Needs Grid'!$C$3:$F$62,3,0)</f>
        <v>Various</v>
      </c>
      <c r="F60" s="141" t="str">
        <f>VLOOKUP(C60,'2022-23 Needs Grid'!$C$3:$F$62,4,0)</f>
        <v>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In accordance with LCBO policy, we will continue to purchase products shipping from source locations.  It is the agent's responsibility to ensure all products submitted adhere to this policy.
A deadline and requirements update letter will be issued toward the end of December 2022.</v>
      </c>
      <c r="G60" s="125">
        <v>45324</v>
      </c>
      <c r="H60" s="125">
        <v>45331</v>
      </c>
      <c r="I60" s="125">
        <v>45352</v>
      </c>
      <c r="J60" s="125">
        <v>45358</v>
      </c>
      <c r="K60" s="126">
        <f>VLOOKUP(C60,'2022-23 Needs Grid'!$C$3:$K$219,9,0)</f>
        <v>25</v>
      </c>
    </row>
    <row r="61" spans="1:11" ht="147.75" customHeight="1" x14ac:dyDescent="0.25">
      <c r="A61" s="89" t="s">
        <v>106</v>
      </c>
      <c r="B61" s="89"/>
      <c r="C61" s="89" t="s">
        <v>425</v>
      </c>
      <c r="D61" s="88" t="str">
        <f>VLOOKUP(C61,'2022-23 Needs Grid'!$C$3:$F$62,2,0)</f>
        <v>All Countries</v>
      </c>
      <c r="E61" s="89" t="s">
        <v>471</v>
      </c>
      <c r="F61" s="140" t="str">
        <f>VLOOKUP(C61,'2022-23 Needs Grid'!$C$3:$F$62,4,0)</f>
        <v>Focus is on premium and deluxe products in the following sets: Cognac, Armagnac, Calvados, Grappa, Deluxe Brandy, and Liqueurs. These products will be purchased on a one-shot and seasonal basis, and will be merchandised in store section or as an e-comm exclusive. Preference may be given to products that reflect the newest flavour and cocktail trends, are exciting brand extensions or fill a need missing from our existing portfolio.  
Please note, in accordance with LCBO policy, we will continue to purchase products shipping from source locations.  It is the agent's responsibility to ensure all products submitted adhere to this policy.</v>
      </c>
      <c r="G61" s="73">
        <v>45331</v>
      </c>
      <c r="H61" s="73">
        <v>45338</v>
      </c>
      <c r="I61" s="73">
        <v>45359</v>
      </c>
      <c r="J61" s="73">
        <v>45365</v>
      </c>
      <c r="K61" s="88">
        <f>VLOOKUP(C61,'2022-23 Needs Grid'!$C$3:$K$219,9,0)</f>
        <v>6</v>
      </c>
    </row>
    <row r="62" spans="1:11" ht="167.25" customHeight="1" x14ac:dyDescent="0.25">
      <c r="A62" s="133" t="s">
        <v>14</v>
      </c>
      <c r="B62" s="133"/>
      <c r="C62" s="134" t="s">
        <v>19</v>
      </c>
      <c r="D62" s="126" t="s">
        <v>20</v>
      </c>
      <c r="E62" s="126" t="s">
        <v>739</v>
      </c>
      <c r="F62" s="164" t="s">
        <v>674</v>
      </c>
      <c r="G62" s="125">
        <v>45338</v>
      </c>
      <c r="H62" s="125">
        <v>45345</v>
      </c>
      <c r="I62" s="125">
        <v>45366</v>
      </c>
      <c r="J62" s="125">
        <v>45372</v>
      </c>
      <c r="K62" s="126">
        <f>VLOOKUP(C62,'2022-23 Needs Grid'!$C$3:$K$219,9,0)</f>
        <v>4</v>
      </c>
    </row>
    <row r="63" spans="1:11" ht="105.75" customHeight="1" x14ac:dyDescent="0.25">
      <c r="A63" s="89" t="s">
        <v>38</v>
      </c>
      <c r="B63" s="89"/>
      <c r="C63" s="16" t="s">
        <v>820</v>
      </c>
      <c r="D63" s="88" t="s">
        <v>40</v>
      </c>
      <c r="E63" s="88" t="s">
        <v>821</v>
      </c>
      <c r="F63" s="140" t="s">
        <v>822</v>
      </c>
      <c r="G63" s="73">
        <v>45345</v>
      </c>
      <c r="H63" s="73">
        <v>45352</v>
      </c>
      <c r="I63" s="73">
        <v>45373</v>
      </c>
      <c r="J63" s="73">
        <v>45379</v>
      </c>
      <c r="K63" s="88">
        <v>4</v>
      </c>
    </row>
  </sheetData>
  <autoFilter ref="A2:L63" xr:uid="{00000000-0001-0000-0500-000000000000}">
    <sortState xmlns:xlrd2="http://schemas.microsoft.com/office/spreadsheetml/2017/richdata2" ref="A3:L63">
      <sortCondition ref="G2:G63"/>
    </sortState>
  </autoFilter>
  <customSheetViews>
    <customSheetView guid="{185A5CD5-3184-493D-8586-15BEEE1E3F5A}" scale="90">
      <selection activeCell="F5" sqref="F5"/>
      <pageMargins left="0" right="0" top="0" bottom="0" header="0" footer="0"/>
    </customSheetView>
    <customSheetView guid="{D60E86EB-F5F3-43AC-A4F6-D4B3DC453DD2}" scale="80">
      <selection activeCell="D3" sqref="D3"/>
      <pageMargins left="0" right="0" top="0" bottom="0" header="0" footer="0"/>
    </customSheetView>
  </customSheetViews>
  <mergeCells count="1">
    <mergeCell ref="A1:K1"/>
  </mergeCells>
  <pageMargins left="0.23622047244094491" right="0.23622047244094491" top="0.74803149606299213" bottom="0.74803149606299213" header="0.31496062992125984" footer="0.31496062992125984"/>
  <pageSetup paperSize="5" scale="60"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977E-65D5-4C99-A306-893920C20A2F}">
  <dimension ref="A1:P63"/>
  <sheetViews>
    <sheetView zoomScale="60" zoomScaleNormal="60" workbookViewId="0">
      <pane ySplit="2" topLeftCell="A23" activePane="bottomLeft" state="frozen"/>
      <selection pane="bottomLeft" activeCell="C23" sqref="C23"/>
    </sheetView>
  </sheetViews>
  <sheetFormatPr defaultRowHeight="15" x14ac:dyDescent="0.25"/>
  <cols>
    <col min="1" max="1" width="20.42578125" customWidth="1"/>
    <col min="2" max="2" width="8.5703125" customWidth="1"/>
    <col min="3" max="3" width="21.28515625" style="111" customWidth="1"/>
    <col min="4" max="4" width="10.7109375" customWidth="1"/>
    <col min="5" max="5" width="16.42578125" style="111" customWidth="1"/>
    <col min="6" max="6" width="176.5703125" customWidth="1"/>
    <col min="7" max="9" width="16.7109375" bestFit="1" customWidth="1"/>
    <col min="10" max="10" width="16.28515625" bestFit="1" customWidth="1"/>
    <col min="11" max="11" width="8.5703125" bestFit="1" customWidth="1"/>
    <col min="13" max="13" width="12" bestFit="1" customWidth="1"/>
  </cols>
  <sheetData>
    <row r="1" spans="1:16" ht="15.75" thickBot="1" x14ac:dyDescent="0.3">
      <c r="A1" s="54" t="s">
        <v>823</v>
      </c>
      <c r="K1" s="78"/>
    </row>
    <row r="2" spans="1:16" ht="39" thickBot="1" x14ac:dyDescent="0.3">
      <c r="A2" s="50" t="s">
        <v>0</v>
      </c>
      <c r="B2" s="51" t="s">
        <v>1</v>
      </c>
      <c r="C2" s="51" t="s">
        <v>2</v>
      </c>
      <c r="D2" s="51" t="s">
        <v>3</v>
      </c>
      <c r="E2" s="51" t="s">
        <v>4</v>
      </c>
      <c r="F2" s="51" t="s">
        <v>5</v>
      </c>
      <c r="G2" s="52" t="s">
        <v>6</v>
      </c>
      <c r="H2" s="52" t="s">
        <v>7</v>
      </c>
      <c r="I2" s="52" t="s">
        <v>8</v>
      </c>
      <c r="J2" s="53" t="s">
        <v>9</v>
      </c>
      <c r="K2" s="76" t="s">
        <v>11</v>
      </c>
      <c r="L2" t="s">
        <v>13</v>
      </c>
    </row>
    <row r="3" spans="1:16" ht="61.35" customHeight="1" x14ac:dyDescent="0.25">
      <c r="A3" s="83" t="s">
        <v>31</v>
      </c>
      <c r="B3" s="62"/>
      <c r="C3" s="112" t="s">
        <v>824</v>
      </c>
      <c r="D3" s="62" t="s">
        <v>20</v>
      </c>
      <c r="E3" s="87" t="s">
        <v>17</v>
      </c>
      <c r="F3" s="62" t="s">
        <v>239</v>
      </c>
      <c r="G3" s="73">
        <v>44989</v>
      </c>
      <c r="H3" s="73">
        <v>44631</v>
      </c>
      <c r="I3" s="73">
        <v>44652</v>
      </c>
      <c r="J3" s="74">
        <v>44657</v>
      </c>
      <c r="K3" s="88">
        <v>5</v>
      </c>
    </row>
    <row r="4" spans="1:16" ht="61.35" customHeight="1" x14ac:dyDescent="0.25">
      <c r="A4" s="83" t="s">
        <v>48</v>
      </c>
      <c r="B4" s="62"/>
      <c r="C4" s="112" t="s">
        <v>825</v>
      </c>
      <c r="D4" s="62" t="s">
        <v>574</v>
      </c>
      <c r="E4" s="87" t="s">
        <v>786</v>
      </c>
      <c r="F4" s="62" t="s">
        <v>826</v>
      </c>
      <c r="G4" s="73">
        <v>44624</v>
      </c>
      <c r="H4" s="73">
        <v>44631</v>
      </c>
      <c r="I4" s="73">
        <v>44652</v>
      </c>
      <c r="J4" s="74">
        <v>44658</v>
      </c>
      <c r="K4" s="88">
        <v>4</v>
      </c>
    </row>
    <row r="5" spans="1:16" ht="105" x14ac:dyDescent="0.25">
      <c r="A5" s="83" t="s">
        <v>27</v>
      </c>
      <c r="B5" s="62"/>
      <c r="C5" s="112" t="s">
        <v>827</v>
      </c>
      <c r="D5" s="62" t="s">
        <v>186</v>
      </c>
      <c r="E5" s="87" t="s">
        <v>828</v>
      </c>
      <c r="F5" s="62" t="s">
        <v>829</v>
      </c>
      <c r="G5" s="73">
        <v>44624</v>
      </c>
      <c r="H5" s="73">
        <v>44631</v>
      </c>
      <c r="I5" s="73">
        <v>44652</v>
      </c>
      <c r="J5" s="74">
        <v>44658</v>
      </c>
      <c r="K5" s="88">
        <v>4</v>
      </c>
    </row>
    <row r="6" spans="1:16" ht="120" x14ac:dyDescent="0.25">
      <c r="A6" s="83" t="s">
        <v>55</v>
      </c>
      <c r="B6" s="62"/>
      <c r="C6" s="16" t="s">
        <v>699</v>
      </c>
      <c r="D6" s="62" t="s">
        <v>20</v>
      </c>
      <c r="E6" s="87" t="s">
        <v>17</v>
      </c>
      <c r="F6" s="62" t="s">
        <v>701</v>
      </c>
      <c r="G6" s="73">
        <v>44631</v>
      </c>
      <c r="H6" s="73">
        <v>44638</v>
      </c>
      <c r="I6" s="73">
        <v>44659</v>
      </c>
      <c r="J6" s="74">
        <v>44665</v>
      </c>
      <c r="K6" s="88">
        <v>3</v>
      </c>
      <c r="M6" s="116"/>
      <c r="N6" s="116"/>
      <c r="O6" s="116"/>
      <c r="P6" s="116"/>
    </row>
    <row r="7" spans="1:16" ht="61.35" customHeight="1" x14ac:dyDescent="0.25">
      <c r="A7" s="83" t="s">
        <v>48</v>
      </c>
      <c r="B7" s="62"/>
      <c r="C7" s="112" t="s">
        <v>830</v>
      </c>
      <c r="D7" s="62" t="s">
        <v>514</v>
      </c>
      <c r="E7" s="87" t="s">
        <v>831</v>
      </c>
      <c r="F7" s="62" t="s">
        <v>832</v>
      </c>
      <c r="G7" s="73">
        <v>44638</v>
      </c>
      <c r="H7" s="73">
        <v>44645</v>
      </c>
      <c r="I7" s="105">
        <v>44665</v>
      </c>
      <c r="J7" s="74">
        <v>44672</v>
      </c>
      <c r="K7" s="88">
        <v>2</v>
      </c>
    </row>
    <row r="8" spans="1:16" ht="165" x14ac:dyDescent="0.25">
      <c r="A8" s="83" t="s">
        <v>55</v>
      </c>
      <c r="B8" s="62"/>
      <c r="C8" s="16" t="s">
        <v>704</v>
      </c>
      <c r="D8" s="62" t="s">
        <v>368</v>
      </c>
      <c r="E8" s="87" t="s">
        <v>17</v>
      </c>
      <c r="F8" s="62" t="s">
        <v>705</v>
      </c>
      <c r="G8" s="73">
        <v>44645</v>
      </c>
      <c r="H8" s="73">
        <v>44652</v>
      </c>
      <c r="I8" s="73">
        <v>44673</v>
      </c>
      <c r="J8" s="74">
        <v>44679</v>
      </c>
      <c r="K8" s="88">
        <v>3</v>
      </c>
    </row>
    <row r="9" spans="1:16" ht="60" x14ac:dyDescent="0.25">
      <c r="A9" s="83" t="s">
        <v>31</v>
      </c>
      <c r="B9" s="62"/>
      <c r="C9" s="16" t="s">
        <v>706</v>
      </c>
      <c r="D9" s="62" t="s">
        <v>392</v>
      </c>
      <c r="E9" s="87" t="s">
        <v>17</v>
      </c>
      <c r="F9" s="62" t="s">
        <v>833</v>
      </c>
      <c r="G9" s="73">
        <v>44652</v>
      </c>
      <c r="H9" s="73">
        <v>44659</v>
      </c>
      <c r="I9" s="73">
        <v>44680</v>
      </c>
      <c r="J9" s="74">
        <v>44686</v>
      </c>
      <c r="K9" s="88">
        <v>10</v>
      </c>
    </row>
    <row r="10" spans="1:16" ht="60" x14ac:dyDescent="0.25">
      <c r="A10" s="83" t="s">
        <v>38</v>
      </c>
      <c r="B10" s="62"/>
      <c r="C10" s="16" t="s">
        <v>706</v>
      </c>
      <c r="D10" s="62" t="s">
        <v>395</v>
      </c>
      <c r="E10" s="87" t="s">
        <v>17</v>
      </c>
      <c r="F10" s="62" t="s">
        <v>833</v>
      </c>
      <c r="G10" s="73">
        <v>44652</v>
      </c>
      <c r="H10" s="73">
        <v>44659</v>
      </c>
      <c r="I10" s="73">
        <v>44680</v>
      </c>
      <c r="J10" s="74">
        <v>44686</v>
      </c>
      <c r="K10" s="88">
        <v>10</v>
      </c>
    </row>
    <row r="11" spans="1:16" ht="90" x14ac:dyDescent="0.25">
      <c r="A11" s="83" t="s">
        <v>48</v>
      </c>
      <c r="B11" s="62"/>
      <c r="C11" s="16" t="s">
        <v>706</v>
      </c>
      <c r="D11" s="62" t="s">
        <v>394</v>
      </c>
      <c r="E11" s="87" t="s">
        <v>17</v>
      </c>
      <c r="F11" s="62" t="s">
        <v>833</v>
      </c>
      <c r="G11" s="73">
        <v>44652</v>
      </c>
      <c r="H11" s="73">
        <v>44659</v>
      </c>
      <c r="I11" s="73">
        <v>44680</v>
      </c>
      <c r="J11" s="74">
        <v>44686</v>
      </c>
      <c r="K11" s="88">
        <v>10</v>
      </c>
    </row>
    <row r="12" spans="1:16" ht="162" customHeight="1" x14ac:dyDescent="0.25">
      <c r="A12" s="83" t="s">
        <v>194</v>
      </c>
      <c r="B12" s="62"/>
      <c r="C12" s="16" t="s">
        <v>397</v>
      </c>
      <c r="D12" s="62" t="s">
        <v>16</v>
      </c>
      <c r="E12" s="87" t="s">
        <v>834</v>
      </c>
      <c r="F12" s="62" t="s">
        <v>721</v>
      </c>
      <c r="G12" s="73">
        <v>44659</v>
      </c>
      <c r="H12" s="105">
        <v>44665</v>
      </c>
      <c r="I12" s="73">
        <v>44687</v>
      </c>
      <c r="J12" s="74">
        <v>44693</v>
      </c>
      <c r="K12" s="88">
        <v>6</v>
      </c>
    </row>
    <row r="13" spans="1:16" ht="90" x14ac:dyDescent="0.25">
      <c r="A13" s="83" t="s">
        <v>55</v>
      </c>
      <c r="B13" s="62"/>
      <c r="C13" s="112" t="s">
        <v>218</v>
      </c>
      <c r="D13" s="62" t="s">
        <v>20</v>
      </c>
      <c r="E13" s="87" t="s">
        <v>17</v>
      </c>
      <c r="F13" s="62" t="s">
        <v>720</v>
      </c>
      <c r="G13" s="105">
        <v>44665</v>
      </c>
      <c r="H13" s="73">
        <v>44673</v>
      </c>
      <c r="I13" s="73">
        <v>44694</v>
      </c>
      <c r="J13" s="74">
        <v>44700</v>
      </c>
      <c r="K13" s="88">
        <v>3</v>
      </c>
    </row>
    <row r="14" spans="1:16" ht="75" x14ac:dyDescent="0.25">
      <c r="A14" s="83" t="s">
        <v>55</v>
      </c>
      <c r="B14" s="62"/>
      <c r="C14" s="112" t="s">
        <v>217</v>
      </c>
      <c r="D14" s="62" t="s">
        <v>20</v>
      </c>
      <c r="E14" s="87" t="s">
        <v>370</v>
      </c>
      <c r="F14" s="62" t="s">
        <v>371</v>
      </c>
      <c r="G14" s="105">
        <v>44665</v>
      </c>
      <c r="H14" s="73">
        <v>44673</v>
      </c>
      <c r="I14" s="73">
        <v>44694</v>
      </c>
      <c r="J14" s="74">
        <v>44700</v>
      </c>
      <c r="K14" s="88">
        <v>3</v>
      </c>
    </row>
    <row r="15" spans="1:16" ht="108.6" customHeight="1" x14ac:dyDescent="0.25">
      <c r="A15" s="83" t="s">
        <v>38</v>
      </c>
      <c r="B15" s="62"/>
      <c r="C15" s="112" t="s">
        <v>835</v>
      </c>
      <c r="D15" s="62" t="s">
        <v>65</v>
      </c>
      <c r="E15" s="87" t="s">
        <v>836</v>
      </c>
      <c r="F15" s="118" t="s">
        <v>837</v>
      </c>
      <c r="G15" s="105">
        <v>44672</v>
      </c>
      <c r="H15" s="73">
        <v>44680</v>
      </c>
      <c r="I15" s="73">
        <v>44701</v>
      </c>
      <c r="J15" s="74">
        <v>44707</v>
      </c>
      <c r="K15" s="88">
        <v>5</v>
      </c>
    </row>
    <row r="16" spans="1:16" ht="75" x14ac:dyDescent="0.25">
      <c r="A16" s="83" t="s">
        <v>55</v>
      </c>
      <c r="B16" s="62"/>
      <c r="C16" s="112" t="s">
        <v>228</v>
      </c>
      <c r="D16" s="62" t="s">
        <v>20</v>
      </c>
      <c r="E16" s="87" t="s">
        <v>370</v>
      </c>
      <c r="F16" s="62" t="s">
        <v>372</v>
      </c>
      <c r="G16" s="73">
        <v>44680</v>
      </c>
      <c r="H16" s="73">
        <v>44687</v>
      </c>
      <c r="I16" s="73">
        <v>44708</v>
      </c>
      <c r="J16" s="74">
        <v>44714</v>
      </c>
      <c r="K16" s="88">
        <v>3</v>
      </c>
    </row>
    <row r="17" spans="1:12" ht="177.75" customHeight="1" x14ac:dyDescent="0.25">
      <c r="A17" s="83" t="s">
        <v>14</v>
      </c>
      <c r="B17" s="62"/>
      <c r="C17" s="16" t="s">
        <v>19</v>
      </c>
      <c r="D17" s="62" t="s">
        <v>20</v>
      </c>
      <c r="E17" s="122" t="s">
        <v>779</v>
      </c>
      <c r="F17" s="62" t="s">
        <v>838</v>
      </c>
      <c r="G17" s="73">
        <v>44687</v>
      </c>
      <c r="H17" s="73">
        <v>44694</v>
      </c>
      <c r="I17" s="73">
        <v>44715</v>
      </c>
      <c r="J17" s="74">
        <v>44721</v>
      </c>
      <c r="K17" s="88">
        <v>4</v>
      </c>
    </row>
    <row r="18" spans="1:12" ht="181.5" customHeight="1" x14ac:dyDescent="0.25">
      <c r="A18" s="113" t="s">
        <v>23</v>
      </c>
      <c r="B18" s="115"/>
      <c r="C18" s="112" t="s">
        <v>83</v>
      </c>
      <c r="D18" s="114" t="s">
        <v>16</v>
      </c>
      <c r="E18" s="114" t="s">
        <v>839</v>
      </c>
      <c r="F18" s="114" t="s">
        <v>840</v>
      </c>
      <c r="G18" s="73">
        <v>44687</v>
      </c>
      <c r="H18" s="73">
        <v>44694</v>
      </c>
      <c r="I18" s="73">
        <v>44715</v>
      </c>
      <c r="J18" s="74">
        <v>44721</v>
      </c>
      <c r="K18" s="88">
        <v>4</v>
      </c>
      <c r="L18" t="s">
        <v>841</v>
      </c>
    </row>
    <row r="19" spans="1:12" ht="181.5" customHeight="1" x14ac:dyDescent="0.25">
      <c r="A19" s="83" t="s">
        <v>38</v>
      </c>
      <c r="B19" s="115"/>
      <c r="C19" s="112" t="s">
        <v>725</v>
      </c>
      <c r="D19" s="117" t="s">
        <v>114</v>
      </c>
      <c r="E19" s="62" t="s">
        <v>842</v>
      </c>
      <c r="F19" s="62" t="s">
        <v>843</v>
      </c>
      <c r="G19" s="73">
        <v>44701</v>
      </c>
      <c r="H19" s="73">
        <v>44701</v>
      </c>
      <c r="I19" s="73">
        <v>44722</v>
      </c>
      <c r="J19" s="74">
        <v>44728</v>
      </c>
      <c r="K19" s="88"/>
    </row>
    <row r="20" spans="1:12" ht="181.5" customHeight="1" x14ac:dyDescent="0.25">
      <c r="A20" s="83" t="s">
        <v>23</v>
      </c>
      <c r="B20" s="62"/>
      <c r="C20" s="16" t="s">
        <v>61</v>
      </c>
      <c r="D20" s="62" t="s">
        <v>16</v>
      </c>
      <c r="E20" s="87" t="s">
        <v>844</v>
      </c>
      <c r="F20" s="62" t="s">
        <v>845</v>
      </c>
      <c r="G20" s="73">
        <v>44694</v>
      </c>
      <c r="H20" s="73">
        <v>44708</v>
      </c>
      <c r="I20" s="73">
        <v>44729</v>
      </c>
      <c r="J20" s="74">
        <v>44735</v>
      </c>
      <c r="K20" s="88">
        <v>4</v>
      </c>
      <c r="L20" t="s">
        <v>846</v>
      </c>
    </row>
    <row r="21" spans="1:12" ht="181.5" customHeight="1" x14ac:dyDescent="0.25">
      <c r="A21" s="83" t="s">
        <v>14</v>
      </c>
      <c r="B21" s="62"/>
      <c r="C21" s="16" t="s">
        <v>736</v>
      </c>
      <c r="D21" s="62" t="s">
        <v>16</v>
      </c>
      <c r="E21" s="87" t="s">
        <v>737</v>
      </c>
      <c r="F21" s="62" t="s">
        <v>847</v>
      </c>
      <c r="G21" s="123">
        <v>44736</v>
      </c>
      <c r="H21" s="123">
        <v>44750</v>
      </c>
      <c r="I21" s="123">
        <v>44771</v>
      </c>
      <c r="J21" s="124">
        <v>44777</v>
      </c>
      <c r="K21" s="88">
        <v>6</v>
      </c>
      <c r="L21" t="s">
        <v>848</v>
      </c>
    </row>
    <row r="22" spans="1:12" ht="181.5" customHeight="1" x14ac:dyDescent="0.25">
      <c r="A22" s="83" t="s">
        <v>55</v>
      </c>
      <c r="B22" s="62"/>
      <c r="C22" s="112" t="s">
        <v>731</v>
      </c>
      <c r="D22" s="62" t="s">
        <v>20</v>
      </c>
      <c r="E22" s="87" t="s">
        <v>17</v>
      </c>
      <c r="F22" s="62" t="s">
        <v>733</v>
      </c>
      <c r="G22" s="73">
        <v>44715</v>
      </c>
      <c r="H22" s="73">
        <v>44722</v>
      </c>
      <c r="I22" s="105">
        <v>44741</v>
      </c>
      <c r="J22" s="74">
        <v>44749</v>
      </c>
      <c r="K22" s="88">
        <v>3</v>
      </c>
    </row>
    <row r="23" spans="1:12" ht="181.5" customHeight="1" x14ac:dyDescent="0.25">
      <c r="A23" s="83" t="s">
        <v>55</v>
      </c>
      <c r="B23" s="62"/>
      <c r="C23" s="112" t="s">
        <v>388</v>
      </c>
      <c r="D23" s="87" t="s">
        <v>16</v>
      </c>
      <c r="E23" s="87" t="s">
        <v>370</v>
      </c>
      <c r="F23" s="62" t="s">
        <v>849</v>
      </c>
      <c r="G23" s="73">
        <v>44722</v>
      </c>
      <c r="H23" s="73">
        <v>44729</v>
      </c>
      <c r="I23" s="73">
        <v>44750</v>
      </c>
      <c r="J23" s="74">
        <v>44756</v>
      </c>
      <c r="K23" s="88">
        <v>3</v>
      </c>
    </row>
    <row r="24" spans="1:12" ht="181.5" customHeight="1" x14ac:dyDescent="0.25">
      <c r="A24" s="83" t="s">
        <v>194</v>
      </c>
      <c r="B24" s="89"/>
      <c r="C24" s="16" t="s">
        <v>407</v>
      </c>
      <c r="D24" s="62" t="s">
        <v>16</v>
      </c>
      <c r="E24" s="87" t="s">
        <v>834</v>
      </c>
      <c r="F24" s="62" t="s">
        <v>744</v>
      </c>
      <c r="G24" s="73">
        <v>44729</v>
      </c>
      <c r="H24" s="73">
        <v>44736</v>
      </c>
      <c r="I24" s="73">
        <v>44757</v>
      </c>
      <c r="J24" s="74">
        <v>44763</v>
      </c>
      <c r="K24" s="88">
        <v>6</v>
      </c>
    </row>
    <row r="25" spans="1:12" ht="181.5" customHeight="1" x14ac:dyDescent="0.25">
      <c r="A25" s="83" t="s">
        <v>850</v>
      </c>
      <c r="B25" s="62"/>
      <c r="C25" s="16" t="s">
        <v>851</v>
      </c>
      <c r="D25" s="62" t="s">
        <v>20</v>
      </c>
      <c r="E25" s="87" t="s">
        <v>17</v>
      </c>
      <c r="F25" s="62" t="s">
        <v>239</v>
      </c>
      <c r="G25" s="73">
        <v>44729</v>
      </c>
      <c r="H25" s="73">
        <v>44736</v>
      </c>
      <c r="I25" s="73">
        <v>44757</v>
      </c>
      <c r="J25" s="74">
        <v>44763</v>
      </c>
      <c r="K25" s="88">
        <v>5</v>
      </c>
    </row>
    <row r="26" spans="1:12" ht="181.5" customHeight="1" x14ac:dyDescent="0.25">
      <c r="A26" s="62" t="s">
        <v>250</v>
      </c>
      <c r="B26" s="62">
        <v>3168</v>
      </c>
      <c r="C26" s="16" t="s">
        <v>410</v>
      </c>
      <c r="D26" s="62" t="s">
        <v>16</v>
      </c>
      <c r="E26" s="87" t="s">
        <v>411</v>
      </c>
      <c r="F26" s="62" t="s">
        <v>412</v>
      </c>
      <c r="G26" s="73">
        <v>44736</v>
      </c>
      <c r="H26" s="73">
        <v>44743</v>
      </c>
      <c r="I26" s="73">
        <v>44764</v>
      </c>
      <c r="J26" s="74">
        <v>44770</v>
      </c>
      <c r="K26" s="88">
        <v>25</v>
      </c>
    </row>
    <row r="27" spans="1:12" ht="181.5" customHeight="1" x14ac:dyDescent="0.25">
      <c r="A27" s="62" t="s">
        <v>250</v>
      </c>
      <c r="B27" s="62">
        <v>3167</v>
      </c>
      <c r="C27" s="16" t="s">
        <v>123</v>
      </c>
      <c r="D27" s="62" t="s">
        <v>16</v>
      </c>
      <c r="E27" s="87" t="s">
        <v>408</v>
      </c>
      <c r="F27" s="62" t="s">
        <v>409</v>
      </c>
      <c r="G27" s="73">
        <v>44736</v>
      </c>
      <c r="H27" s="73">
        <v>44743</v>
      </c>
      <c r="I27" s="73">
        <v>44764</v>
      </c>
      <c r="J27" s="74">
        <v>44770</v>
      </c>
      <c r="K27" s="88">
        <v>25</v>
      </c>
    </row>
    <row r="28" spans="1:12" ht="181.5" customHeight="1" x14ac:dyDescent="0.25">
      <c r="A28" s="83" t="s">
        <v>23</v>
      </c>
      <c r="B28" s="62"/>
      <c r="C28" s="16" t="s">
        <v>81</v>
      </c>
      <c r="D28" s="62" t="s">
        <v>16</v>
      </c>
      <c r="E28" s="87" t="s">
        <v>739</v>
      </c>
      <c r="F28" s="62" t="s">
        <v>852</v>
      </c>
      <c r="G28" s="73">
        <v>44736</v>
      </c>
      <c r="H28" s="73">
        <v>44742</v>
      </c>
      <c r="I28" s="73">
        <v>44764</v>
      </c>
      <c r="J28" s="74">
        <v>44769</v>
      </c>
      <c r="K28" s="88">
        <v>4</v>
      </c>
      <c r="L28" t="s">
        <v>853</v>
      </c>
    </row>
    <row r="29" spans="1:12" ht="181.5" customHeight="1" x14ac:dyDescent="0.25">
      <c r="A29" s="83" t="s">
        <v>38</v>
      </c>
      <c r="B29" s="115"/>
      <c r="C29" s="112" t="s">
        <v>854</v>
      </c>
      <c r="D29" s="114" t="s">
        <v>40</v>
      </c>
      <c r="E29" s="114" t="s">
        <v>491</v>
      </c>
      <c r="F29" s="114" t="s">
        <v>855</v>
      </c>
      <c r="G29" s="73">
        <v>44750</v>
      </c>
      <c r="H29" s="73">
        <v>44757</v>
      </c>
      <c r="I29" s="73">
        <v>44778</v>
      </c>
      <c r="J29" s="74">
        <v>44784</v>
      </c>
      <c r="K29" s="88"/>
    </row>
    <row r="30" spans="1:12" ht="234.75" customHeight="1" x14ac:dyDescent="0.25">
      <c r="A30" s="113" t="s">
        <v>55</v>
      </c>
      <c r="B30" s="62"/>
      <c r="C30" s="112" t="s">
        <v>756</v>
      </c>
      <c r="D30" s="62" t="s">
        <v>368</v>
      </c>
      <c r="E30" s="87" t="s">
        <v>17</v>
      </c>
      <c r="F30" s="62" t="s">
        <v>757</v>
      </c>
      <c r="G30" s="73">
        <v>44757</v>
      </c>
      <c r="H30" s="73">
        <v>44764</v>
      </c>
      <c r="I30" s="73">
        <v>44785</v>
      </c>
      <c r="J30" s="74">
        <v>44791</v>
      </c>
      <c r="K30" s="88">
        <v>3</v>
      </c>
    </row>
    <row r="31" spans="1:12" ht="181.5" customHeight="1" x14ac:dyDescent="0.25">
      <c r="A31" s="83" t="s">
        <v>31</v>
      </c>
      <c r="B31" s="62"/>
      <c r="C31" s="16" t="s">
        <v>538</v>
      </c>
      <c r="D31" s="62" t="s">
        <v>392</v>
      </c>
      <c r="E31" s="87" t="s">
        <v>17</v>
      </c>
      <c r="F31" s="62" t="s">
        <v>856</v>
      </c>
      <c r="G31" s="73">
        <v>44764</v>
      </c>
      <c r="H31" s="73">
        <v>44771</v>
      </c>
      <c r="I31" s="73">
        <v>44792</v>
      </c>
      <c r="J31" s="74">
        <v>44798</v>
      </c>
      <c r="K31" s="88">
        <v>10</v>
      </c>
    </row>
    <row r="32" spans="1:12" ht="181.5" customHeight="1" x14ac:dyDescent="0.25">
      <c r="A32" s="83" t="s">
        <v>38</v>
      </c>
      <c r="B32" s="62"/>
      <c r="C32" s="16" t="s">
        <v>538</v>
      </c>
      <c r="D32" s="62" t="s">
        <v>395</v>
      </c>
      <c r="E32" s="87" t="s">
        <v>17</v>
      </c>
      <c r="F32" s="62" t="s">
        <v>856</v>
      </c>
      <c r="G32" s="73">
        <v>44764</v>
      </c>
      <c r="H32" s="73">
        <v>44771</v>
      </c>
      <c r="I32" s="73">
        <v>44792</v>
      </c>
      <c r="J32" s="74">
        <v>44798</v>
      </c>
      <c r="K32" s="88">
        <v>10</v>
      </c>
    </row>
    <row r="33" spans="1:14" ht="181.5" customHeight="1" x14ac:dyDescent="0.25">
      <c r="A33" s="83" t="s">
        <v>48</v>
      </c>
      <c r="B33" s="62"/>
      <c r="C33" s="16" t="s">
        <v>538</v>
      </c>
      <c r="D33" s="62" t="s">
        <v>394</v>
      </c>
      <c r="E33" s="87" t="s">
        <v>17</v>
      </c>
      <c r="F33" s="62" t="s">
        <v>856</v>
      </c>
      <c r="G33" s="73">
        <v>44764</v>
      </c>
      <c r="H33" s="73">
        <v>44771</v>
      </c>
      <c r="I33" s="73">
        <v>44792</v>
      </c>
      <c r="J33" s="74">
        <v>44798</v>
      </c>
      <c r="K33" s="88">
        <v>10</v>
      </c>
    </row>
    <row r="34" spans="1:14" ht="181.5" customHeight="1" x14ac:dyDescent="0.25">
      <c r="A34" s="83" t="s">
        <v>27</v>
      </c>
      <c r="B34" s="118"/>
      <c r="C34" s="44" t="s">
        <v>857</v>
      </c>
      <c r="D34" s="118" t="s">
        <v>16</v>
      </c>
      <c r="E34" s="120" t="s">
        <v>17</v>
      </c>
      <c r="F34" s="118" t="s">
        <v>858</v>
      </c>
      <c r="G34" s="73">
        <v>44764</v>
      </c>
      <c r="H34" s="73">
        <v>44771</v>
      </c>
      <c r="I34" s="73">
        <v>44792</v>
      </c>
      <c r="J34" s="74">
        <v>44798</v>
      </c>
      <c r="K34" s="88">
        <v>3</v>
      </c>
    </row>
    <row r="35" spans="1:14" ht="234.75" customHeight="1" x14ac:dyDescent="0.25">
      <c r="A35" s="119" t="s">
        <v>194</v>
      </c>
      <c r="B35" s="89"/>
      <c r="C35" s="16" t="s">
        <v>758</v>
      </c>
      <c r="D35" s="62" t="s">
        <v>556</v>
      </c>
      <c r="E35" s="87" t="s">
        <v>859</v>
      </c>
      <c r="F35" s="62" t="s">
        <v>760</v>
      </c>
      <c r="G35" s="73">
        <v>44771</v>
      </c>
      <c r="H35" s="73">
        <v>44778</v>
      </c>
      <c r="I35" s="73">
        <v>44799</v>
      </c>
      <c r="J35" s="74">
        <v>44805</v>
      </c>
      <c r="K35" s="88">
        <v>6</v>
      </c>
    </row>
    <row r="36" spans="1:14" ht="181.5" customHeight="1" x14ac:dyDescent="0.25">
      <c r="A36" s="83" t="s">
        <v>31</v>
      </c>
      <c r="B36" s="62"/>
      <c r="C36" s="112" t="s">
        <v>146</v>
      </c>
      <c r="D36" s="62" t="s">
        <v>20</v>
      </c>
      <c r="E36" s="87" t="s">
        <v>331</v>
      </c>
      <c r="F36" s="62" t="s">
        <v>860</v>
      </c>
      <c r="G36" s="73">
        <v>44778</v>
      </c>
      <c r="H36" s="73">
        <v>44785</v>
      </c>
      <c r="I36" s="73">
        <v>44806</v>
      </c>
      <c r="J36" s="74">
        <v>44811</v>
      </c>
      <c r="K36" s="88">
        <v>10</v>
      </c>
    </row>
    <row r="37" spans="1:14" ht="181.5" customHeight="1" x14ac:dyDescent="0.25">
      <c r="A37" s="83" t="s">
        <v>55</v>
      </c>
      <c r="B37" s="62"/>
      <c r="C37" s="112" t="s">
        <v>811</v>
      </c>
      <c r="D37" s="62" t="s">
        <v>20</v>
      </c>
      <c r="E37" s="87" t="s">
        <v>17</v>
      </c>
      <c r="F37" s="62" t="s">
        <v>375</v>
      </c>
      <c r="G37" s="73">
        <v>44778</v>
      </c>
      <c r="H37" s="73">
        <v>44785</v>
      </c>
      <c r="I37" s="73">
        <v>44806</v>
      </c>
      <c r="J37" s="74">
        <v>44812</v>
      </c>
      <c r="K37" s="88">
        <v>3</v>
      </c>
    </row>
    <row r="38" spans="1:14" ht="181.5" customHeight="1" x14ac:dyDescent="0.25">
      <c r="A38" s="83" t="s">
        <v>23</v>
      </c>
      <c r="B38" s="62"/>
      <c r="C38" s="112" t="s">
        <v>422</v>
      </c>
      <c r="D38" s="62" t="s">
        <v>124</v>
      </c>
      <c r="E38" s="87" t="s">
        <v>739</v>
      </c>
      <c r="F38" s="62" t="s">
        <v>861</v>
      </c>
      <c r="G38" s="73">
        <v>44785</v>
      </c>
      <c r="H38" s="73">
        <v>44792</v>
      </c>
      <c r="I38" s="73">
        <v>44813</v>
      </c>
      <c r="J38" s="74">
        <v>44819</v>
      </c>
      <c r="K38" s="88">
        <v>4</v>
      </c>
      <c r="L38" t="s">
        <v>862</v>
      </c>
    </row>
    <row r="39" spans="1:14" ht="181.5" customHeight="1" x14ac:dyDescent="0.25">
      <c r="A39" s="83" t="s">
        <v>194</v>
      </c>
      <c r="B39" s="62"/>
      <c r="C39" s="112" t="s">
        <v>544</v>
      </c>
      <c r="D39" s="62" t="s">
        <v>16</v>
      </c>
      <c r="E39" s="87" t="s">
        <v>863</v>
      </c>
      <c r="F39" s="62" t="s">
        <v>864</v>
      </c>
      <c r="G39" s="73">
        <v>44785</v>
      </c>
      <c r="H39" s="73">
        <v>44792</v>
      </c>
      <c r="I39" s="73">
        <v>44813</v>
      </c>
      <c r="J39" s="74">
        <v>44819</v>
      </c>
      <c r="K39" s="88">
        <v>6</v>
      </c>
    </row>
    <row r="40" spans="1:14" ht="181.5" customHeight="1" x14ac:dyDescent="0.25">
      <c r="A40" s="83" t="s">
        <v>55</v>
      </c>
      <c r="B40" s="62"/>
      <c r="C40" s="112" t="s">
        <v>151</v>
      </c>
      <c r="D40" s="62" t="s">
        <v>16</v>
      </c>
      <c r="E40" s="87" t="s">
        <v>370</v>
      </c>
      <c r="F40" s="62" t="s">
        <v>770</v>
      </c>
      <c r="G40" s="73">
        <v>44792</v>
      </c>
      <c r="H40" s="73">
        <v>44799</v>
      </c>
      <c r="I40" s="73">
        <v>44820</v>
      </c>
      <c r="J40" s="74">
        <v>44826</v>
      </c>
      <c r="K40" s="88">
        <v>3</v>
      </c>
    </row>
    <row r="41" spans="1:14" ht="181.5" customHeight="1" x14ac:dyDescent="0.25">
      <c r="A41" s="83" t="s">
        <v>23</v>
      </c>
      <c r="B41" s="62"/>
      <c r="C41" s="112" t="s">
        <v>865</v>
      </c>
      <c r="D41" s="62" t="s">
        <v>16</v>
      </c>
      <c r="E41" s="87" t="s">
        <v>866</v>
      </c>
      <c r="F41" s="62" t="s">
        <v>867</v>
      </c>
      <c r="G41" s="73">
        <v>44792</v>
      </c>
      <c r="H41" s="73">
        <v>44799</v>
      </c>
      <c r="I41" s="73">
        <v>44820</v>
      </c>
      <c r="J41" s="74">
        <v>44827</v>
      </c>
      <c r="K41" s="88">
        <v>4</v>
      </c>
      <c r="L41" t="s">
        <v>868</v>
      </c>
    </row>
    <row r="42" spans="1:14" ht="181.5" customHeight="1" x14ac:dyDescent="0.25">
      <c r="A42" s="83" t="s">
        <v>390</v>
      </c>
      <c r="B42" s="62"/>
      <c r="C42" s="16" t="s">
        <v>236</v>
      </c>
      <c r="D42" s="62" t="s">
        <v>16</v>
      </c>
      <c r="E42" s="87" t="s">
        <v>86</v>
      </c>
      <c r="F42" s="62" t="s">
        <v>869</v>
      </c>
      <c r="G42" s="73">
        <v>44799</v>
      </c>
      <c r="H42" s="73">
        <v>44806</v>
      </c>
      <c r="I42" s="73">
        <v>44827</v>
      </c>
      <c r="J42" s="74">
        <v>44834</v>
      </c>
      <c r="K42" s="88"/>
    </row>
    <row r="43" spans="1:14" ht="181.5" customHeight="1" x14ac:dyDescent="0.25">
      <c r="A43" s="83" t="s">
        <v>23</v>
      </c>
      <c r="B43" s="62"/>
      <c r="C43" s="112" t="s">
        <v>870</v>
      </c>
      <c r="D43" s="62" t="s">
        <v>16</v>
      </c>
      <c r="E43" s="87" t="s">
        <v>871</v>
      </c>
      <c r="F43" s="62" t="s">
        <v>872</v>
      </c>
      <c r="G43" s="73">
        <v>44806</v>
      </c>
      <c r="H43" s="73">
        <v>44813</v>
      </c>
      <c r="I43" s="73">
        <v>44834</v>
      </c>
      <c r="J43" s="74">
        <v>44840</v>
      </c>
      <c r="K43" s="88">
        <v>4</v>
      </c>
      <c r="L43" t="s">
        <v>873</v>
      </c>
      <c r="N43" s="106"/>
    </row>
    <row r="44" spans="1:14" ht="181.5" customHeight="1" x14ac:dyDescent="0.25">
      <c r="A44" s="83"/>
      <c r="B44" s="62"/>
      <c r="C44" s="16" t="s">
        <v>19</v>
      </c>
      <c r="D44" s="62" t="s">
        <v>20</v>
      </c>
      <c r="E44" s="122" t="s">
        <v>779</v>
      </c>
      <c r="F44" s="62" t="s">
        <v>838</v>
      </c>
      <c r="G44" s="73">
        <v>44813</v>
      </c>
      <c r="H44" s="73">
        <v>44820</v>
      </c>
      <c r="I44" s="73">
        <v>44841</v>
      </c>
      <c r="J44" s="74">
        <v>44847</v>
      </c>
      <c r="K44" s="88">
        <v>4</v>
      </c>
    </row>
    <row r="45" spans="1:14" ht="82.5" customHeight="1" x14ac:dyDescent="0.25">
      <c r="A45" s="83" t="s">
        <v>38</v>
      </c>
      <c r="B45" s="62"/>
      <c r="C45" s="16" t="s">
        <v>774</v>
      </c>
      <c r="D45" s="62" t="s">
        <v>114</v>
      </c>
      <c r="E45" s="62" t="s">
        <v>842</v>
      </c>
      <c r="F45" s="62" t="s">
        <v>874</v>
      </c>
      <c r="G45" s="73">
        <v>44820</v>
      </c>
      <c r="H45" s="73">
        <v>44827</v>
      </c>
      <c r="I45" s="73">
        <v>44848</v>
      </c>
      <c r="J45" s="74">
        <v>44854</v>
      </c>
      <c r="K45" s="88"/>
    </row>
    <row r="46" spans="1:14" ht="45" x14ac:dyDescent="0.25">
      <c r="A46" s="83" t="s">
        <v>38</v>
      </c>
      <c r="B46" s="62"/>
      <c r="C46" s="16" t="s">
        <v>875</v>
      </c>
      <c r="D46" s="62" t="s">
        <v>40</v>
      </c>
      <c r="E46" s="87" t="s">
        <v>876</v>
      </c>
      <c r="F46" s="62" t="s">
        <v>877</v>
      </c>
      <c r="G46" s="73">
        <v>44820</v>
      </c>
      <c r="H46" s="73">
        <v>44827</v>
      </c>
      <c r="I46" s="73">
        <v>44848</v>
      </c>
      <c r="J46" s="74">
        <v>44854</v>
      </c>
      <c r="K46" s="88"/>
    </row>
    <row r="47" spans="1:14" ht="210" x14ac:dyDescent="0.25">
      <c r="A47" s="83" t="s">
        <v>55</v>
      </c>
      <c r="B47" s="89"/>
      <c r="C47" s="112" t="s">
        <v>777</v>
      </c>
      <c r="D47" s="62" t="s">
        <v>368</v>
      </c>
      <c r="E47" s="87" t="s">
        <v>17</v>
      </c>
      <c r="F47" s="94" t="s">
        <v>778</v>
      </c>
      <c r="G47" s="73">
        <v>44841</v>
      </c>
      <c r="H47" s="73">
        <v>44848</v>
      </c>
      <c r="I47" s="73">
        <v>44869</v>
      </c>
      <c r="J47" s="74">
        <v>44875</v>
      </c>
      <c r="K47" s="88">
        <v>3</v>
      </c>
    </row>
    <row r="48" spans="1:14" ht="89.65" customHeight="1" x14ac:dyDescent="0.25">
      <c r="A48" s="83" t="s">
        <v>38</v>
      </c>
      <c r="B48" s="62"/>
      <c r="C48" s="112" t="s">
        <v>878</v>
      </c>
      <c r="D48" s="62" t="s">
        <v>879</v>
      </c>
      <c r="E48" s="87" t="s">
        <v>880</v>
      </c>
      <c r="F48" s="121" t="s">
        <v>881</v>
      </c>
      <c r="G48" s="73">
        <v>44848</v>
      </c>
      <c r="H48" s="73">
        <v>44855</v>
      </c>
      <c r="I48" s="73">
        <v>44876</v>
      </c>
      <c r="J48" s="74">
        <v>44882</v>
      </c>
      <c r="K48" s="88"/>
    </row>
    <row r="49" spans="1:11" ht="61.35" customHeight="1" x14ac:dyDescent="0.25">
      <c r="A49" s="83" t="s">
        <v>31</v>
      </c>
      <c r="B49" s="62"/>
      <c r="C49" s="112" t="s">
        <v>882</v>
      </c>
      <c r="D49" s="62" t="s">
        <v>20</v>
      </c>
      <c r="E49" s="87" t="s">
        <v>17</v>
      </c>
      <c r="F49" s="62" t="s">
        <v>259</v>
      </c>
      <c r="G49" s="73">
        <v>44855</v>
      </c>
      <c r="H49" s="73">
        <v>44862</v>
      </c>
      <c r="I49" s="73">
        <v>44883</v>
      </c>
      <c r="J49" s="74">
        <v>44888</v>
      </c>
      <c r="K49" s="88">
        <v>5</v>
      </c>
    </row>
    <row r="50" spans="1:11" ht="75" x14ac:dyDescent="0.25">
      <c r="A50" s="83" t="s">
        <v>55</v>
      </c>
      <c r="B50" s="62"/>
      <c r="C50" s="112" t="s">
        <v>217</v>
      </c>
      <c r="D50" s="62" t="s">
        <v>20</v>
      </c>
      <c r="E50" s="87" t="s">
        <v>370</v>
      </c>
      <c r="F50" s="62" t="s">
        <v>371</v>
      </c>
      <c r="G50" s="73">
        <v>44855</v>
      </c>
      <c r="H50" s="73">
        <v>44862</v>
      </c>
      <c r="I50" s="73">
        <v>44883</v>
      </c>
      <c r="J50" s="74">
        <v>44889</v>
      </c>
      <c r="K50" s="88">
        <v>3</v>
      </c>
    </row>
    <row r="51" spans="1:11" ht="132.6" customHeight="1" x14ac:dyDescent="0.25">
      <c r="A51" s="83" t="s">
        <v>48</v>
      </c>
      <c r="B51" s="62"/>
      <c r="C51" s="16" t="s">
        <v>264</v>
      </c>
      <c r="D51" s="62" t="s">
        <v>265</v>
      </c>
      <c r="E51" s="87" t="s">
        <v>120</v>
      </c>
      <c r="F51" s="62" t="s">
        <v>883</v>
      </c>
      <c r="G51" s="73">
        <v>44862</v>
      </c>
      <c r="H51" s="73">
        <v>44869</v>
      </c>
      <c r="I51" s="73">
        <v>44890</v>
      </c>
      <c r="J51" s="74">
        <v>44896</v>
      </c>
      <c r="K51" s="88">
        <v>4</v>
      </c>
    </row>
    <row r="52" spans="1:11" ht="105" x14ac:dyDescent="0.25">
      <c r="A52" s="83" t="s">
        <v>55</v>
      </c>
      <c r="B52" s="62"/>
      <c r="C52" s="112" t="s">
        <v>818</v>
      </c>
      <c r="D52" s="62" t="s">
        <v>20</v>
      </c>
      <c r="E52" s="87" t="s">
        <v>17</v>
      </c>
      <c r="F52" s="62" t="s">
        <v>380</v>
      </c>
      <c r="G52" s="105">
        <v>44875</v>
      </c>
      <c r="H52" s="73">
        <v>44883</v>
      </c>
      <c r="I52" s="73">
        <v>44904</v>
      </c>
      <c r="J52" s="74">
        <v>44910</v>
      </c>
      <c r="K52" s="88">
        <v>3</v>
      </c>
    </row>
    <row r="53" spans="1:11" ht="75" x14ac:dyDescent="0.25">
      <c r="A53" s="83" t="s">
        <v>55</v>
      </c>
      <c r="B53" s="62"/>
      <c r="C53" s="112" t="s">
        <v>274</v>
      </c>
      <c r="D53" s="62" t="s">
        <v>20</v>
      </c>
      <c r="E53" s="87" t="s">
        <v>370</v>
      </c>
      <c r="F53" s="62" t="s">
        <v>377</v>
      </c>
      <c r="G53" s="73">
        <v>44904</v>
      </c>
      <c r="H53" s="73">
        <v>44911</v>
      </c>
      <c r="I53" s="73">
        <v>44932</v>
      </c>
      <c r="J53" s="74">
        <v>44938</v>
      </c>
      <c r="K53" s="88">
        <v>3</v>
      </c>
    </row>
    <row r="54" spans="1:11" ht="124.5" customHeight="1" x14ac:dyDescent="0.25">
      <c r="A54" s="83" t="s">
        <v>31</v>
      </c>
      <c r="B54" s="62"/>
      <c r="C54" s="112" t="s">
        <v>419</v>
      </c>
      <c r="D54" s="62" t="s">
        <v>20</v>
      </c>
      <c r="E54" s="87" t="s">
        <v>341</v>
      </c>
      <c r="F54" s="62" t="s">
        <v>342</v>
      </c>
      <c r="G54" s="73">
        <v>44904</v>
      </c>
      <c r="H54" s="73">
        <v>44911</v>
      </c>
      <c r="I54" s="73">
        <v>44932</v>
      </c>
      <c r="J54" s="74">
        <v>44938</v>
      </c>
      <c r="K54" s="88">
        <v>10</v>
      </c>
    </row>
    <row r="55" spans="1:11" ht="90" x14ac:dyDescent="0.25">
      <c r="A55" s="83" t="s">
        <v>194</v>
      </c>
      <c r="B55" s="62"/>
      <c r="C55" s="16" t="s">
        <v>420</v>
      </c>
      <c r="D55" s="62" t="s">
        <v>16</v>
      </c>
      <c r="E55" s="87" t="s">
        <v>834</v>
      </c>
      <c r="F55" s="62" t="s">
        <v>688</v>
      </c>
      <c r="G55" s="73">
        <v>44932</v>
      </c>
      <c r="H55" s="73">
        <v>44939</v>
      </c>
      <c r="I55" s="73">
        <v>44960</v>
      </c>
      <c r="J55" s="74">
        <v>44966</v>
      </c>
      <c r="K55" s="88">
        <v>8</v>
      </c>
    </row>
    <row r="56" spans="1:11" ht="195" x14ac:dyDescent="0.25">
      <c r="A56" s="83" t="s">
        <v>55</v>
      </c>
      <c r="B56" s="62"/>
      <c r="C56" s="112" t="s">
        <v>791</v>
      </c>
      <c r="D56" s="62" t="s">
        <v>368</v>
      </c>
      <c r="E56" s="87" t="s">
        <v>17</v>
      </c>
      <c r="F56" s="62" t="s">
        <v>792</v>
      </c>
      <c r="G56" s="73">
        <v>44939</v>
      </c>
      <c r="H56" s="73">
        <v>44946</v>
      </c>
      <c r="I56" s="73">
        <v>44967</v>
      </c>
      <c r="J56" s="74">
        <v>44973</v>
      </c>
      <c r="K56" s="88">
        <v>3</v>
      </c>
    </row>
    <row r="57" spans="1:11" ht="135" x14ac:dyDescent="0.25">
      <c r="A57" s="83" t="s">
        <v>55</v>
      </c>
      <c r="B57" s="62"/>
      <c r="C57" s="112" t="s">
        <v>287</v>
      </c>
      <c r="D57" s="62" t="s">
        <v>368</v>
      </c>
      <c r="E57" s="87" t="s">
        <v>370</v>
      </c>
      <c r="F57" s="62" t="s">
        <v>796</v>
      </c>
      <c r="G57" s="73">
        <v>44953</v>
      </c>
      <c r="H57" s="73">
        <v>44960</v>
      </c>
      <c r="I57" s="73">
        <v>44981</v>
      </c>
      <c r="J57" s="74">
        <v>44987</v>
      </c>
      <c r="K57" s="88">
        <v>3</v>
      </c>
    </row>
    <row r="58" spans="1:11" ht="60" x14ac:dyDescent="0.25">
      <c r="A58" s="83" t="s">
        <v>27</v>
      </c>
      <c r="B58" s="62"/>
      <c r="C58" s="112" t="s">
        <v>469</v>
      </c>
      <c r="D58" s="62" t="s">
        <v>16</v>
      </c>
      <c r="E58" s="87" t="s">
        <v>17</v>
      </c>
      <c r="F58" s="62" t="s">
        <v>884</v>
      </c>
      <c r="G58" s="73">
        <v>44960</v>
      </c>
      <c r="H58" s="73">
        <v>44967</v>
      </c>
      <c r="I58" s="73">
        <v>44988</v>
      </c>
      <c r="J58" s="74">
        <v>44994</v>
      </c>
      <c r="K58" s="88">
        <v>25</v>
      </c>
    </row>
    <row r="59" spans="1:11" ht="75" x14ac:dyDescent="0.25">
      <c r="A59" s="83" t="s">
        <v>55</v>
      </c>
      <c r="B59" s="62"/>
      <c r="C59" s="112" t="s">
        <v>421</v>
      </c>
      <c r="D59" s="62" t="s">
        <v>124</v>
      </c>
      <c r="E59" s="87" t="s">
        <v>17</v>
      </c>
      <c r="F59" s="62" t="s">
        <v>885</v>
      </c>
      <c r="G59" s="73">
        <v>44960</v>
      </c>
      <c r="H59" s="73">
        <v>44967</v>
      </c>
      <c r="I59" s="73">
        <v>44988</v>
      </c>
      <c r="J59" s="74">
        <v>44994</v>
      </c>
      <c r="K59" s="88">
        <v>25</v>
      </c>
    </row>
    <row r="60" spans="1:11" ht="45" x14ac:dyDescent="0.25">
      <c r="A60" s="83" t="s">
        <v>14</v>
      </c>
      <c r="B60" s="62"/>
      <c r="C60" s="112" t="s">
        <v>291</v>
      </c>
      <c r="D60" s="62" t="s">
        <v>16</v>
      </c>
      <c r="E60" s="87" t="s">
        <v>17</v>
      </c>
      <c r="F60" s="62" t="s">
        <v>886</v>
      </c>
      <c r="G60" s="73">
        <v>44960</v>
      </c>
      <c r="H60" s="73">
        <v>44967</v>
      </c>
      <c r="I60" s="73">
        <v>44988</v>
      </c>
      <c r="J60" s="74">
        <v>44994</v>
      </c>
      <c r="K60" s="88">
        <v>25</v>
      </c>
    </row>
    <row r="61" spans="1:11" ht="120" x14ac:dyDescent="0.25">
      <c r="A61" s="83" t="s">
        <v>194</v>
      </c>
      <c r="B61" s="62"/>
      <c r="C61" s="44" t="s">
        <v>425</v>
      </c>
      <c r="D61" s="62" t="s">
        <v>16</v>
      </c>
      <c r="E61" s="87" t="s">
        <v>887</v>
      </c>
      <c r="F61" s="62" t="s">
        <v>693</v>
      </c>
      <c r="G61" s="73">
        <v>44967</v>
      </c>
      <c r="H61" s="73">
        <v>44974</v>
      </c>
      <c r="I61" s="73">
        <v>44995</v>
      </c>
      <c r="J61" s="74">
        <v>45001</v>
      </c>
      <c r="K61" s="88">
        <v>6</v>
      </c>
    </row>
    <row r="62" spans="1:11" ht="90" x14ac:dyDescent="0.25">
      <c r="A62" s="83" t="s">
        <v>31</v>
      </c>
      <c r="B62" s="89"/>
      <c r="C62" s="16" t="s">
        <v>19</v>
      </c>
      <c r="D62" s="62" t="s">
        <v>20</v>
      </c>
      <c r="E62" s="122" t="s">
        <v>779</v>
      </c>
      <c r="F62" s="62" t="s">
        <v>838</v>
      </c>
      <c r="G62" s="73">
        <v>44974</v>
      </c>
      <c r="H62" s="73">
        <v>44981</v>
      </c>
      <c r="I62" s="73">
        <v>45002</v>
      </c>
      <c r="J62" s="74">
        <v>45008</v>
      </c>
      <c r="K62" s="88">
        <v>4</v>
      </c>
    </row>
    <row r="63" spans="1:11" x14ac:dyDescent="0.25">
      <c r="A63" s="83"/>
    </row>
  </sheetData>
  <autoFilter ref="A2:P62" xr:uid="{27C5977E-65D5-4C99-A306-893920C20A2F}"/>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L79"/>
  <sheetViews>
    <sheetView zoomScale="60" zoomScaleNormal="60" workbookViewId="0">
      <selection activeCell="C33" sqref="C33:F33"/>
    </sheetView>
  </sheetViews>
  <sheetFormatPr defaultRowHeight="15" x14ac:dyDescent="0.25"/>
  <cols>
    <col min="1" max="1" width="15.5703125" customWidth="1"/>
    <col min="2" max="2" width="11" customWidth="1"/>
    <col min="3" max="3" width="38.5703125" customWidth="1"/>
    <col min="4" max="4" width="16.7109375" customWidth="1"/>
    <col min="5" max="5" width="19.5703125" customWidth="1"/>
    <col min="6" max="6" width="86.5703125" customWidth="1"/>
    <col min="7" max="7" width="11.42578125" bestFit="1" customWidth="1"/>
    <col min="8" max="8" width="11.5703125" bestFit="1" customWidth="1"/>
    <col min="9" max="9" width="10.7109375" bestFit="1" customWidth="1"/>
    <col min="10" max="11" width="14.5703125" bestFit="1" customWidth="1"/>
    <col min="12" max="12" width="15.5703125" customWidth="1"/>
  </cols>
  <sheetData>
    <row r="1" spans="1:12" ht="21" x14ac:dyDescent="0.35">
      <c r="A1" s="97" t="s">
        <v>197</v>
      </c>
      <c r="L1" s="97"/>
    </row>
    <row r="2" spans="1:12" ht="19.5" thickBot="1" x14ac:dyDescent="0.35">
      <c r="A2" s="93" t="s">
        <v>888</v>
      </c>
      <c r="K2" s="78"/>
      <c r="L2" s="93"/>
    </row>
    <row r="3" spans="1:12" ht="39" thickBot="1" x14ac:dyDescent="0.3">
      <c r="A3" s="50" t="s">
        <v>0</v>
      </c>
      <c r="B3" s="51" t="s">
        <v>1</v>
      </c>
      <c r="C3" s="51" t="s">
        <v>2</v>
      </c>
      <c r="D3" s="51" t="s">
        <v>3</v>
      </c>
      <c r="E3" s="51" t="s">
        <v>4</v>
      </c>
      <c r="F3" s="51" t="s">
        <v>5</v>
      </c>
      <c r="G3" s="52" t="s">
        <v>6</v>
      </c>
      <c r="H3" s="52" t="s">
        <v>7</v>
      </c>
      <c r="I3" s="52" t="s">
        <v>8</v>
      </c>
      <c r="J3" s="53" t="s">
        <v>9</v>
      </c>
      <c r="K3" s="76" t="s">
        <v>11</v>
      </c>
      <c r="L3" s="50" t="s">
        <v>0</v>
      </c>
    </row>
    <row r="4" spans="1:12" s="75" customFormat="1" ht="45" hidden="1" x14ac:dyDescent="0.25">
      <c r="A4" s="83" t="s">
        <v>48</v>
      </c>
      <c r="B4" s="62"/>
      <c r="C4" s="41" t="s">
        <v>267</v>
      </c>
      <c r="D4" s="62" t="s">
        <v>163</v>
      </c>
      <c r="E4" s="62" t="s">
        <v>268</v>
      </c>
      <c r="F4" s="62" t="s">
        <v>269</v>
      </c>
      <c r="G4" s="74">
        <v>43525</v>
      </c>
      <c r="H4" s="74">
        <v>43532</v>
      </c>
      <c r="I4" s="74">
        <v>43553</v>
      </c>
      <c r="J4" s="74">
        <v>43559</v>
      </c>
      <c r="K4" s="87">
        <v>4</v>
      </c>
      <c r="L4" s="83" t="s">
        <v>48</v>
      </c>
    </row>
    <row r="5" spans="1:12" s="75" customFormat="1" ht="60" hidden="1" x14ac:dyDescent="0.25">
      <c r="A5" s="83" t="s">
        <v>48</v>
      </c>
      <c r="B5" s="62"/>
      <c r="C5" s="16" t="s">
        <v>199</v>
      </c>
      <c r="D5" s="94" t="s">
        <v>200</v>
      </c>
      <c r="E5" s="62" t="s">
        <v>201</v>
      </c>
      <c r="F5" s="62" t="s">
        <v>202</v>
      </c>
      <c r="G5" s="73">
        <v>43532</v>
      </c>
      <c r="H5" s="73">
        <v>43539</v>
      </c>
      <c r="I5" s="73">
        <v>43560</v>
      </c>
      <c r="J5" s="74">
        <v>43566</v>
      </c>
      <c r="K5" s="88">
        <v>6</v>
      </c>
      <c r="L5" s="83" t="s">
        <v>48</v>
      </c>
    </row>
    <row r="6" spans="1:12" s="75" customFormat="1" ht="30" x14ac:dyDescent="0.25">
      <c r="A6" s="83" t="s">
        <v>27</v>
      </c>
      <c r="B6" s="89"/>
      <c r="C6" s="16" t="s">
        <v>203</v>
      </c>
      <c r="D6" s="62" t="s">
        <v>16</v>
      </c>
      <c r="E6" s="62" t="s">
        <v>204</v>
      </c>
      <c r="F6" s="62" t="s">
        <v>205</v>
      </c>
      <c r="G6" s="74">
        <v>43539</v>
      </c>
      <c r="H6" s="74">
        <v>43546</v>
      </c>
      <c r="I6" s="74">
        <v>43567</v>
      </c>
      <c r="J6" s="74">
        <v>43573</v>
      </c>
      <c r="K6" s="88">
        <v>10</v>
      </c>
      <c r="L6" s="83" t="s">
        <v>27</v>
      </c>
    </row>
    <row r="7" spans="1:12" s="75" customFormat="1" ht="75" x14ac:dyDescent="0.25">
      <c r="A7" s="83" t="s">
        <v>38</v>
      </c>
      <c r="B7" s="62"/>
      <c r="C7" s="16" t="s">
        <v>206</v>
      </c>
      <c r="D7" s="62" t="s">
        <v>65</v>
      </c>
      <c r="E7" s="62" t="s">
        <v>207</v>
      </c>
      <c r="F7" s="62" t="s">
        <v>208</v>
      </c>
      <c r="G7" s="73">
        <v>43546</v>
      </c>
      <c r="H7" s="73">
        <v>43553</v>
      </c>
      <c r="I7" s="73">
        <v>43574</v>
      </c>
      <c r="J7" s="74">
        <v>43580</v>
      </c>
      <c r="K7" s="88">
        <v>10</v>
      </c>
      <c r="L7" s="83" t="s">
        <v>38</v>
      </c>
    </row>
    <row r="8" spans="1:12" s="75" customFormat="1" ht="30" hidden="1" x14ac:dyDescent="0.25">
      <c r="A8" s="83" t="s">
        <v>31</v>
      </c>
      <c r="B8" s="89"/>
      <c r="C8" s="16" t="s">
        <v>209</v>
      </c>
      <c r="D8" s="62" t="s">
        <v>20</v>
      </c>
      <c r="E8" s="62" t="s">
        <v>17</v>
      </c>
      <c r="F8" s="62" t="s">
        <v>301</v>
      </c>
      <c r="G8" s="74">
        <v>43553</v>
      </c>
      <c r="H8" s="74">
        <v>43560</v>
      </c>
      <c r="I8" s="74">
        <v>43581</v>
      </c>
      <c r="J8" s="74">
        <v>43587</v>
      </c>
      <c r="K8" s="88">
        <v>25</v>
      </c>
      <c r="L8" s="83" t="s">
        <v>31</v>
      </c>
    </row>
    <row r="9" spans="1:12" s="75" customFormat="1" ht="45" x14ac:dyDescent="0.25">
      <c r="A9" s="83" t="s">
        <v>38</v>
      </c>
      <c r="B9" s="89"/>
      <c r="C9" s="16" t="s">
        <v>210</v>
      </c>
      <c r="D9" s="62" t="s">
        <v>46</v>
      </c>
      <c r="E9" s="62" t="s">
        <v>17</v>
      </c>
      <c r="F9" s="62" t="s">
        <v>302</v>
      </c>
      <c r="G9" s="74">
        <v>43553</v>
      </c>
      <c r="H9" s="74">
        <v>43560</v>
      </c>
      <c r="I9" s="74">
        <v>43581</v>
      </c>
      <c r="J9" s="74">
        <v>43587</v>
      </c>
      <c r="K9" s="88">
        <v>25</v>
      </c>
      <c r="L9" s="83" t="s">
        <v>38</v>
      </c>
    </row>
    <row r="10" spans="1:12" s="75" customFormat="1" ht="45" hidden="1" x14ac:dyDescent="0.25">
      <c r="A10" s="83" t="s">
        <v>48</v>
      </c>
      <c r="B10" s="89"/>
      <c r="C10" s="16" t="s">
        <v>211</v>
      </c>
      <c r="D10" s="62" t="s">
        <v>303</v>
      </c>
      <c r="E10" s="62" t="s">
        <v>17</v>
      </c>
      <c r="F10" s="62" t="s">
        <v>304</v>
      </c>
      <c r="G10" s="74">
        <v>43553</v>
      </c>
      <c r="H10" s="74">
        <v>43560</v>
      </c>
      <c r="I10" s="74">
        <v>43581</v>
      </c>
      <c r="J10" s="74">
        <v>43587</v>
      </c>
      <c r="K10" s="88">
        <v>25</v>
      </c>
      <c r="L10" s="83" t="s">
        <v>48</v>
      </c>
    </row>
    <row r="11" spans="1:12" s="75" customFormat="1" ht="60" x14ac:dyDescent="0.25">
      <c r="A11" s="83" t="s">
        <v>27</v>
      </c>
      <c r="B11" s="62"/>
      <c r="C11" s="16" t="s">
        <v>212</v>
      </c>
      <c r="D11" s="62" t="s">
        <v>16</v>
      </c>
      <c r="E11" s="62" t="s">
        <v>305</v>
      </c>
      <c r="F11" s="62" t="s">
        <v>306</v>
      </c>
      <c r="G11" s="74">
        <v>43553</v>
      </c>
      <c r="H11" s="74">
        <v>43560</v>
      </c>
      <c r="I11" s="74">
        <v>43581</v>
      </c>
      <c r="J11" s="74">
        <v>43587</v>
      </c>
      <c r="K11" s="88">
        <v>5</v>
      </c>
      <c r="L11" s="83" t="s">
        <v>27</v>
      </c>
    </row>
    <row r="12" spans="1:12" s="75" customFormat="1" ht="45" hidden="1" x14ac:dyDescent="0.25">
      <c r="A12" s="83" t="s">
        <v>48</v>
      </c>
      <c r="B12" s="89"/>
      <c r="C12" s="16" t="s">
        <v>225</v>
      </c>
      <c r="D12" s="62" t="s">
        <v>226</v>
      </c>
      <c r="E12" s="62" t="s">
        <v>120</v>
      </c>
      <c r="F12" s="62" t="s">
        <v>227</v>
      </c>
      <c r="G12" s="74">
        <v>43581</v>
      </c>
      <c r="H12" s="74">
        <v>43588</v>
      </c>
      <c r="I12" s="74">
        <v>43609</v>
      </c>
      <c r="J12" s="74">
        <v>43615</v>
      </c>
      <c r="K12" s="88">
        <v>5</v>
      </c>
      <c r="L12" s="83" t="s">
        <v>48</v>
      </c>
    </row>
    <row r="13" spans="1:12" s="75" customFormat="1" ht="45" x14ac:dyDescent="0.25">
      <c r="A13" s="83" t="s">
        <v>38</v>
      </c>
      <c r="B13" s="89"/>
      <c r="C13" s="16" t="s">
        <v>231</v>
      </c>
      <c r="D13" s="62" t="s">
        <v>114</v>
      </c>
      <c r="E13" s="62" t="s">
        <v>232</v>
      </c>
      <c r="F13" s="62" t="s">
        <v>233</v>
      </c>
      <c r="G13" s="73">
        <v>43602</v>
      </c>
      <c r="H13" s="73">
        <v>43609</v>
      </c>
      <c r="I13" s="73">
        <v>43630</v>
      </c>
      <c r="J13" s="74">
        <v>43636</v>
      </c>
      <c r="K13" s="88">
        <v>5</v>
      </c>
      <c r="L13" s="83" t="s">
        <v>38</v>
      </c>
    </row>
    <row r="14" spans="1:12" s="75" customFormat="1" ht="90" x14ac:dyDescent="0.25">
      <c r="A14" s="83" t="s">
        <v>27</v>
      </c>
      <c r="B14" s="62"/>
      <c r="C14" s="41" t="s">
        <v>236</v>
      </c>
      <c r="D14" s="62" t="s">
        <v>16</v>
      </c>
      <c r="E14" s="62" t="s">
        <v>86</v>
      </c>
      <c r="F14" s="62" t="s">
        <v>237</v>
      </c>
      <c r="G14" s="73">
        <v>43616</v>
      </c>
      <c r="H14" s="73">
        <v>43623</v>
      </c>
      <c r="I14" s="73">
        <v>43644</v>
      </c>
      <c r="J14" s="74">
        <v>43650</v>
      </c>
      <c r="K14" s="88">
        <v>10</v>
      </c>
      <c r="L14" s="83" t="s">
        <v>27</v>
      </c>
    </row>
    <row r="15" spans="1:12" s="75" customFormat="1" ht="30" hidden="1" x14ac:dyDescent="0.25">
      <c r="A15" s="83" t="s">
        <v>31</v>
      </c>
      <c r="B15" s="89"/>
      <c r="C15" s="44" t="s">
        <v>238</v>
      </c>
      <c r="D15" s="62" t="s">
        <v>20</v>
      </c>
      <c r="E15" s="62" t="s">
        <v>17</v>
      </c>
      <c r="F15" s="62" t="s">
        <v>239</v>
      </c>
      <c r="G15" s="74">
        <v>43623</v>
      </c>
      <c r="H15" s="74">
        <v>43630</v>
      </c>
      <c r="I15" s="74">
        <v>43651</v>
      </c>
      <c r="J15" s="74">
        <v>43657</v>
      </c>
      <c r="K15" s="88">
        <v>25</v>
      </c>
      <c r="L15" s="83" t="s">
        <v>31</v>
      </c>
    </row>
    <row r="16" spans="1:12" s="75" customFormat="1" ht="30" hidden="1" x14ac:dyDescent="0.25">
      <c r="A16" s="83" t="s">
        <v>31</v>
      </c>
      <c r="B16" s="89"/>
      <c r="C16" s="16" t="s">
        <v>243</v>
      </c>
      <c r="D16" s="62" t="s">
        <v>20</v>
      </c>
      <c r="E16" s="62" t="s">
        <v>17</v>
      </c>
      <c r="F16" s="62" t="s">
        <v>301</v>
      </c>
      <c r="G16" s="74">
        <v>43637</v>
      </c>
      <c r="H16" s="74">
        <v>43644</v>
      </c>
      <c r="I16" s="74">
        <v>43665</v>
      </c>
      <c r="J16" s="74">
        <v>43671</v>
      </c>
      <c r="K16" s="88">
        <v>25</v>
      </c>
      <c r="L16" s="83" t="s">
        <v>31</v>
      </c>
    </row>
    <row r="17" spans="1:12" s="75" customFormat="1" ht="45" x14ac:dyDescent="0.25">
      <c r="A17" s="83" t="s">
        <v>38</v>
      </c>
      <c r="B17" s="62"/>
      <c r="C17" s="16" t="s">
        <v>244</v>
      </c>
      <c r="D17" s="62" t="s">
        <v>46</v>
      </c>
      <c r="E17" s="62" t="s">
        <v>17</v>
      </c>
      <c r="F17" s="62" t="s">
        <v>319</v>
      </c>
      <c r="G17" s="74">
        <v>43637</v>
      </c>
      <c r="H17" s="74">
        <v>43644</v>
      </c>
      <c r="I17" s="74">
        <v>43665</v>
      </c>
      <c r="J17" s="74">
        <v>43671</v>
      </c>
      <c r="K17" s="88">
        <v>25</v>
      </c>
      <c r="L17" s="83" t="s">
        <v>38</v>
      </c>
    </row>
    <row r="18" spans="1:12" s="75" customFormat="1" ht="45" hidden="1" x14ac:dyDescent="0.25">
      <c r="A18" s="83" t="s">
        <v>48</v>
      </c>
      <c r="B18" s="62"/>
      <c r="C18" s="16" t="s">
        <v>245</v>
      </c>
      <c r="D18" s="62" t="s">
        <v>303</v>
      </c>
      <c r="E18" s="62" t="s">
        <v>17</v>
      </c>
      <c r="F18" s="62" t="s">
        <v>304</v>
      </c>
      <c r="G18" s="74">
        <v>43637</v>
      </c>
      <c r="H18" s="74">
        <v>43644</v>
      </c>
      <c r="I18" s="74">
        <v>43665</v>
      </c>
      <c r="J18" s="74">
        <v>43671</v>
      </c>
      <c r="K18" s="88">
        <v>25</v>
      </c>
      <c r="L18" s="83" t="s">
        <v>48</v>
      </c>
    </row>
    <row r="19" spans="1:12" s="75" customFormat="1" ht="105" x14ac:dyDescent="0.25">
      <c r="A19" s="83" t="s">
        <v>27</v>
      </c>
      <c r="B19" s="89"/>
      <c r="C19" s="16" t="s">
        <v>110</v>
      </c>
      <c r="D19" s="62" t="s">
        <v>16</v>
      </c>
      <c r="E19" s="62" t="s">
        <v>111</v>
      </c>
      <c r="F19" s="62" t="s">
        <v>320</v>
      </c>
      <c r="G19" s="74">
        <v>43651</v>
      </c>
      <c r="H19" s="74">
        <v>43658</v>
      </c>
      <c r="I19" s="74">
        <v>43679</v>
      </c>
      <c r="J19" s="74">
        <v>43685</v>
      </c>
      <c r="K19" s="88">
        <v>5</v>
      </c>
      <c r="L19" s="83" t="s">
        <v>27</v>
      </c>
    </row>
    <row r="20" spans="1:12" s="75" customFormat="1" ht="60" x14ac:dyDescent="0.25">
      <c r="A20" s="83" t="s">
        <v>27</v>
      </c>
      <c r="B20" s="89"/>
      <c r="C20" s="16" t="s">
        <v>248</v>
      </c>
      <c r="D20" s="62" t="s">
        <v>16</v>
      </c>
      <c r="E20" s="62" t="s">
        <v>111</v>
      </c>
      <c r="F20" s="62" t="s">
        <v>327</v>
      </c>
      <c r="G20" s="74">
        <v>43665</v>
      </c>
      <c r="H20" s="74">
        <v>43672</v>
      </c>
      <c r="I20" s="74">
        <v>43693</v>
      </c>
      <c r="J20" s="74">
        <v>43699</v>
      </c>
      <c r="K20" s="88">
        <v>10</v>
      </c>
      <c r="L20" s="83" t="s">
        <v>27</v>
      </c>
    </row>
    <row r="21" spans="1:12" s="75" customFormat="1" ht="45" hidden="1" x14ac:dyDescent="0.25">
      <c r="A21" s="83" t="s">
        <v>48</v>
      </c>
      <c r="B21" s="89"/>
      <c r="C21" s="33" t="s">
        <v>254</v>
      </c>
      <c r="D21" s="62" t="s">
        <v>255</v>
      </c>
      <c r="E21" s="62" t="s">
        <v>74</v>
      </c>
      <c r="F21" s="62" t="s">
        <v>256</v>
      </c>
      <c r="G21" s="74">
        <v>43693</v>
      </c>
      <c r="H21" s="74">
        <v>43700</v>
      </c>
      <c r="I21" s="74">
        <v>43721</v>
      </c>
      <c r="J21" s="74">
        <v>43727</v>
      </c>
      <c r="K21" s="88">
        <v>6</v>
      </c>
      <c r="L21" s="83" t="s">
        <v>48</v>
      </c>
    </row>
    <row r="22" spans="1:12" s="75" customFormat="1" ht="60" hidden="1" x14ac:dyDescent="0.25">
      <c r="A22" s="83" t="s">
        <v>31</v>
      </c>
      <c r="B22" s="62"/>
      <c r="C22" s="16" t="s">
        <v>146</v>
      </c>
      <c r="D22" s="62" t="s">
        <v>20</v>
      </c>
      <c r="E22" s="62" t="s">
        <v>331</v>
      </c>
      <c r="F22" s="62" t="s">
        <v>332</v>
      </c>
      <c r="G22" s="73">
        <v>43714</v>
      </c>
      <c r="H22" s="73">
        <v>43721</v>
      </c>
      <c r="I22" s="73">
        <v>43742</v>
      </c>
      <c r="J22" s="74">
        <v>43748</v>
      </c>
      <c r="K22" s="88">
        <v>25</v>
      </c>
      <c r="L22" s="83" t="s">
        <v>31</v>
      </c>
    </row>
    <row r="23" spans="1:12" s="75" customFormat="1" ht="30" hidden="1" x14ac:dyDescent="0.25">
      <c r="A23" s="83" t="s">
        <v>31</v>
      </c>
      <c r="B23" s="62"/>
      <c r="C23" s="44" t="s">
        <v>258</v>
      </c>
      <c r="D23" s="62" t="s">
        <v>20</v>
      </c>
      <c r="E23" s="62" t="s">
        <v>17</v>
      </c>
      <c r="F23" s="62" t="s">
        <v>259</v>
      </c>
      <c r="G23" s="73">
        <v>43742</v>
      </c>
      <c r="H23" s="73">
        <v>43749</v>
      </c>
      <c r="I23" s="73">
        <v>43770</v>
      </c>
      <c r="J23" s="74">
        <v>43776</v>
      </c>
      <c r="K23" s="88">
        <v>25</v>
      </c>
      <c r="L23" s="83" t="s">
        <v>31</v>
      </c>
    </row>
    <row r="24" spans="1:12" s="75" customFormat="1" ht="45" hidden="1" x14ac:dyDescent="0.25">
      <c r="A24" s="83" t="s">
        <v>48</v>
      </c>
      <c r="B24" s="89"/>
      <c r="C24" s="16" t="s">
        <v>261</v>
      </c>
      <c r="D24" s="62" t="s">
        <v>262</v>
      </c>
      <c r="E24" s="62" t="s">
        <v>74</v>
      </c>
      <c r="F24" s="62" t="s">
        <v>263</v>
      </c>
      <c r="G24" s="74">
        <v>43763</v>
      </c>
      <c r="H24" s="74">
        <v>43770</v>
      </c>
      <c r="I24" s="74">
        <v>43791</v>
      </c>
      <c r="J24" s="74">
        <v>43797</v>
      </c>
      <c r="K24" s="88">
        <v>5</v>
      </c>
      <c r="L24" s="83" t="s">
        <v>48</v>
      </c>
    </row>
    <row r="25" spans="1:12" s="75" customFormat="1" ht="90" hidden="1" x14ac:dyDescent="0.25">
      <c r="A25" s="83" t="s">
        <v>48</v>
      </c>
      <c r="B25" s="83"/>
      <c r="C25" s="82" t="s">
        <v>264</v>
      </c>
      <c r="D25" s="83" t="s">
        <v>265</v>
      </c>
      <c r="E25" s="83" t="s">
        <v>120</v>
      </c>
      <c r="F25" s="83" t="s">
        <v>266</v>
      </c>
      <c r="G25" s="90">
        <v>43770</v>
      </c>
      <c r="H25" s="90">
        <v>43777</v>
      </c>
      <c r="I25" s="90">
        <v>43798</v>
      </c>
      <c r="J25" s="91">
        <v>43804</v>
      </c>
      <c r="K25" s="92">
        <v>4</v>
      </c>
      <c r="L25" s="83" t="s">
        <v>48</v>
      </c>
    </row>
    <row r="26" spans="1:12" s="75" customFormat="1" ht="105" x14ac:dyDescent="0.25">
      <c r="A26" s="83" t="s">
        <v>27</v>
      </c>
      <c r="B26" s="62"/>
      <c r="C26" s="16" t="s">
        <v>110</v>
      </c>
      <c r="D26" s="62" t="s">
        <v>16</v>
      </c>
      <c r="E26" s="62" t="s">
        <v>111</v>
      </c>
      <c r="F26" s="94" t="s">
        <v>320</v>
      </c>
      <c r="G26" s="73">
        <v>43798</v>
      </c>
      <c r="H26" s="73">
        <v>43805</v>
      </c>
      <c r="I26" s="73">
        <v>43826</v>
      </c>
      <c r="J26" s="74">
        <v>43832</v>
      </c>
      <c r="K26" s="88">
        <v>5</v>
      </c>
      <c r="L26" s="83" t="s">
        <v>27</v>
      </c>
    </row>
    <row r="27" spans="1:12" s="75" customFormat="1" ht="30" hidden="1" x14ac:dyDescent="0.25">
      <c r="A27" s="83" t="s">
        <v>31</v>
      </c>
      <c r="B27" s="62"/>
      <c r="C27" s="41" t="s">
        <v>270</v>
      </c>
      <c r="D27" s="62" t="s">
        <v>20</v>
      </c>
      <c r="E27" s="62" t="s">
        <v>17</v>
      </c>
      <c r="F27" s="62" t="s">
        <v>338</v>
      </c>
      <c r="G27" s="74">
        <v>43798</v>
      </c>
      <c r="H27" s="74">
        <v>43805</v>
      </c>
      <c r="I27" s="74">
        <v>43826</v>
      </c>
      <c r="J27" s="74">
        <v>43832</v>
      </c>
      <c r="K27" s="88">
        <v>25</v>
      </c>
      <c r="L27" s="83" t="s">
        <v>31</v>
      </c>
    </row>
    <row r="28" spans="1:12" s="75" customFormat="1" ht="30" x14ac:dyDescent="0.25">
      <c r="A28" s="83" t="s">
        <v>38</v>
      </c>
      <c r="B28" s="62"/>
      <c r="C28" s="16" t="s">
        <v>271</v>
      </c>
      <c r="D28" s="62" t="s">
        <v>46</v>
      </c>
      <c r="E28" s="62" t="s">
        <v>17</v>
      </c>
      <c r="F28" s="62" t="s">
        <v>301</v>
      </c>
      <c r="G28" s="74">
        <v>43798</v>
      </c>
      <c r="H28" s="74">
        <v>43805</v>
      </c>
      <c r="I28" s="74">
        <v>43826</v>
      </c>
      <c r="J28" s="74">
        <v>43832</v>
      </c>
      <c r="K28" s="88">
        <v>25</v>
      </c>
      <c r="L28" s="83" t="s">
        <v>38</v>
      </c>
    </row>
    <row r="29" spans="1:12" s="75" customFormat="1" ht="45" hidden="1" x14ac:dyDescent="0.25">
      <c r="A29" s="83" t="s">
        <v>48</v>
      </c>
      <c r="B29" s="62"/>
      <c r="C29" s="16" t="s">
        <v>272</v>
      </c>
      <c r="D29" s="62" t="s">
        <v>303</v>
      </c>
      <c r="E29" s="62" t="s">
        <v>17</v>
      </c>
      <c r="F29" s="62" t="s">
        <v>304</v>
      </c>
      <c r="G29" s="74">
        <v>43798</v>
      </c>
      <c r="H29" s="74">
        <v>43805</v>
      </c>
      <c r="I29" s="74">
        <v>43826</v>
      </c>
      <c r="J29" s="74">
        <v>43832</v>
      </c>
      <c r="K29" s="88">
        <v>25</v>
      </c>
      <c r="L29" s="83" t="s">
        <v>48</v>
      </c>
    </row>
    <row r="30" spans="1:12" s="75" customFormat="1" ht="30" x14ac:dyDescent="0.25">
      <c r="A30" s="83" t="s">
        <v>38</v>
      </c>
      <c r="B30" s="89"/>
      <c r="C30" s="16" t="s">
        <v>275</v>
      </c>
      <c r="D30" s="62" t="s">
        <v>46</v>
      </c>
      <c r="E30" s="62" t="s">
        <v>276</v>
      </c>
      <c r="F30" s="62" t="s">
        <v>277</v>
      </c>
      <c r="G30" s="74">
        <v>43819</v>
      </c>
      <c r="H30" s="74">
        <v>43826</v>
      </c>
      <c r="I30" s="74">
        <v>43847</v>
      </c>
      <c r="J30" s="74">
        <v>43853</v>
      </c>
      <c r="K30" s="88">
        <v>5</v>
      </c>
      <c r="L30" s="83" t="s">
        <v>38</v>
      </c>
    </row>
    <row r="31" spans="1:12" s="75" customFormat="1" ht="30" x14ac:dyDescent="0.25">
      <c r="A31" s="83" t="s">
        <v>38</v>
      </c>
      <c r="B31" s="62"/>
      <c r="C31" s="16" t="s">
        <v>278</v>
      </c>
      <c r="D31" s="62" t="s">
        <v>114</v>
      </c>
      <c r="E31" s="62" t="s">
        <v>279</v>
      </c>
      <c r="F31" s="62" t="s">
        <v>280</v>
      </c>
      <c r="G31" s="73">
        <v>43826</v>
      </c>
      <c r="H31" s="73">
        <v>43833</v>
      </c>
      <c r="I31" s="73">
        <v>43854</v>
      </c>
      <c r="J31" s="74">
        <v>43860</v>
      </c>
      <c r="K31" s="88">
        <v>5</v>
      </c>
      <c r="L31" s="83" t="s">
        <v>38</v>
      </c>
    </row>
    <row r="32" spans="1:12" s="75" customFormat="1" hidden="1" x14ac:dyDescent="0.25">
      <c r="A32" s="83" t="s">
        <v>31</v>
      </c>
      <c r="B32" s="62"/>
      <c r="C32" s="16" t="s">
        <v>32</v>
      </c>
      <c r="D32" s="62" t="s">
        <v>20</v>
      </c>
      <c r="E32" s="62" t="s">
        <v>341</v>
      </c>
      <c r="F32" s="62" t="s">
        <v>342</v>
      </c>
      <c r="G32" s="73">
        <v>43840</v>
      </c>
      <c r="H32" s="73">
        <v>43847</v>
      </c>
      <c r="I32" s="73">
        <v>43868</v>
      </c>
      <c r="J32" s="74">
        <v>43874</v>
      </c>
      <c r="K32" s="88">
        <v>25</v>
      </c>
      <c r="L32" s="83" t="s">
        <v>31</v>
      </c>
    </row>
    <row r="33" spans="1:12" s="75" customFormat="1" ht="30" x14ac:dyDescent="0.25">
      <c r="A33" s="83" t="s">
        <v>38</v>
      </c>
      <c r="B33" s="62"/>
      <c r="C33" s="16" t="s">
        <v>285</v>
      </c>
      <c r="D33" s="62" t="s">
        <v>114</v>
      </c>
      <c r="E33" s="62" t="s">
        <v>286</v>
      </c>
      <c r="F33" s="62" t="s">
        <v>280</v>
      </c>
      <c r="G33" s="73">
        <v>43854</v>
      </c>
      <c r="H33" s="73">
        <v>43861</v>
      </c>
      <c r="I33" s="73">
        <v>43882</v>
      </c>
      <c r="J33" s="74">
        <v>43888</v>
      </c>
      <c r="K33" s="88">
        <v>5</v>
      </c>
      <c r="L33" s="83" t="s">
        <v>38</v>
      </c>
    </row>
    <row r="34" spans="1:12" s="75" customFormat="1" ht="75" x14ac:dyDescent="0.25">
      <c r="A34" s="83" t="s">
        <v>288</v>
      </c>
      <c r="B34" s="62"/>
      <c r="C34" s="16" t="s">
        <v>289</v>
      </c>
      <c r="D34" s="62" t="s">
        <v>16</v>
      </c>
      <c r="E34" s="62" t="s">
        <v>17</v>
      </c>
      <c r="F34" s="62" t="s">
        <v>290</v>
      </c>
      <c r="G34" s="73">
        <v>43868</v>
      </c>
      <c r="H34" s="73">
        <v>43875</v>
      </c>
      <c r="I34" s="73">
        <v>43896</v>
      </c>
      <c r="J34" s="74">
        <v>43902</v>
      </c>
      <c r="K34" s="88">
        <v>25</v>
      </c>
      <c r="L34" s="83" t="s">
        <v>288</v>
      </c>
    </row>
    <row r="36" spans="1:12" ht="19.5" thickBot="1" x14ac:dyDescent="0.35">
      <c r="A36" s="93" t="s">
        <v>889</v>
      </c>
      <c r="L36" s="93" t="s">
        <v>889</v>
      </c>
    </row>
    <row r="37" spans="1:12" ht="39" thickBot="1" x14ac:dyDescent="0.3">
      <c r="A37" s="50" t="s">
        <v>0</v>
      </c>
      <c r="B37" s="51" t="s">
        <v>1</v>
      </c>
      <c r="C37" s="51" t="s">
        <v>2</v>
      </c>
      <c r="D37" s="51" t="s">
        <v>3</v>
      </c>
      <c r="E37" s="51" t="s">
        <v>4</v>
      </c>
      <c r="F37" s="51" t="s">
        <v>5</v>
      </c>
      <c r="G37" s="52" t="s">
        <v>6</v>
      </c>
      <c r="H37" s="52" t="s">
        <v>7</v>
      </c>
      <c r="I37" s="52" t="s">
        <v>8</v>
      </c>
      <c r="J37" s="53" t="s">
        <v>9</v>
      </c>
      <c r="K37" s="76" t="s">
        <v>11</v>
      </c>
      <c r="L37" s="50" t="s">
        <v>0</v>
      </c>
    </row>
    <row r="38" spans="1:12" s="75" customFormat="1" ht="90" x14ac:dyDescent="0.25">
      <c r="A38" s="83" t="s">
        <v>14</v>
      </c>
      <c r="B38" s="62"/>
      <c r="C38" s="16" t="s">
        <v>213</v>
      </c>
      <c r="D38" s="62" t="s">
        <v>16</v>
      </c>
      <c r="E38" s="62" t="s">
        <v>17</v>
      </c>
      <c r="F38" s="94" t="s">
        <v>347</v>
      </c>
      <c r="G38" s="73">
        <v>43560</v>
      </c>
      <c r="H38" s="73">
        <v>43567</v>
      </c>
      <c r="I38" s="73">
        <v>43588</v>
      </c>
      <c r="J38" s="74">
        <v>43594</v>
      </c>
      <c r="K38" s="88">
        <v>10</v>
      </c>
      <c r="L38" s="83" t="s">
        <v>14</v>
      </c>
    </row>
    <row r="39" spans="1:12" s="75" customFormat="1" ht="123" customHeight="1" x14ac:dyDescent="0.25">
      <c r="A39" s="83" t="s">
        <v>194</v>
      </c>
      <c r="B39" s="89"/>
      <c r="C39" s="33" t="s">
        <v>397</v>
      </c>
      <c r="D39" s="62" t="s">
        <v>16</v>
      </c>
      <c r="E39" s="62" t="s">
        <v>890</v>
      </c>
      <c r="F39" s="94" t="s">
        <v>891</v>
      </c>
      <c r="G39" s="74">
        <v>43567</v>
      </c>
      <c r="H39" s="74">
        <v>43574</v>
      </c>
      <c r="I39" s="74">
        <v>43595</v>
      </c>
      <c r="J39" s="74">
        <v>43601</v>
      </c>
      <c r="K39" s="88">
        <v>10</v>
      </c>
      <c r="L39" s="83" t="s">
        <v>194</v>
      </c>
    </row>
    <row r="40" spans="1:12" s="75" customFormat="1" ht="51" customHeight="1" x14ac:dyDescent="0.25">
      <c r="A40" s="83" t="s">
        <v>220</v>
      </c>
      <c r="B40" s="62"/>
      <c r="C40" s="16" t="s">
        <v>221</v>
      </c>
      <c r="D40" s="62" t="s">
        <v>222</v>
      </c>
      <c r="E40" s="62" t="s">
        <v>223</v>
      </c>
      <c r="F40" s="94" t="s">
        <v>224</v>
      </c>
      <c r="G40" s="74">
        <v>43573</v>
      </c>
      <c r="H40" s="73">
        <v>43581</v>
      </c>
      <c r="I40" s="73">
        <v>43602</v>
      </c>
      <c r="J40" s="74">
        <v>43608</v>
      </c>
      <c r="K40" s="88">
        <v>6</v>
      </c>
      <c r="L40" s="83" t="s">
        <v>220</v>
      </c>
    </row>
    <row r="41" spans="1:12" s="75" customFormat="1" ht="135" x14ac:dyDescent="0.25">
      <c r="A41" s="83" t="s">
        <v>14</v>
      </c>
      <c r="B41" s="62"/>
      <c r="C41" s="16" t="s">
        <v>19</v>
      </c>
      <c r="D41" s="62" t="s">
        <v>20</v>
      </c>
      <c r="E41" s="62" t="s">
        <v>892</v>
      </c>
      <c r="F41" s="95" t="s">
        <v>893</v>
      </c>
      <c r="G41" s="73">
        <v>43588</v>
      </c>
      <c r="H41" s="73">
        <v>43595</v>
      </c>
      <c r="I41" s="73">
        <v>43616</v>
      </c>
      <c r="J41" s="74">
        <v>43622</v>
      </c>
      <c r="K41" s="88">
        <v>4</v>
      </c>
      <c r="L41" s="83" t="s">
        <v>14</v>
      </c>
    </row>
    <row r="42" spans="1:12" s="75" customFormat="1" ht="153" customHeight="1" x14ac:dyDescent="0.25">
      <c r="A42" s="83" t="s">
        <v>23</v>
      </c>
      <c r="B42" s="89"/>
      <c r="C42" s="16" t="s">
        <v>61</v>
      </c>
      <c r="D42" s="62" t="s">
        <v>16</v>
      </c>
      <c r="E42" s="62" t="s">
        <v>62</v>
      </c>
      <c r="F42" s="99" t="s">
        <v>230</v>
      </c>
      <c r="G42" s="74">
        <v>43595</v>
      </c>
      <c r="H42" s="74">
        <v>43602</v>
      </c>
      <c r="I42" s="74">
        <v>43623</v>
      </c>
      <c r="J42" s="74">
        <v>43629</v>
      </c>
      <c r="K42" s="88">
        <v>4</v>
      </c>
      <c r="L42" s="83" t="s">
        <v>23</v>
      </c>
    </row>
    <row r="43" spans="1:12" s="75" customFormat="1" ht="105" x14ac:dyDescent="0.25">
      <c r="A43" s="83" t="s">
        <v>23</v>
      </c>
      <c r="B43" s="89"/>
      <c r="C43" s="16" t="s">
        <v>234</v>
      </c>
      <c r="D43" s="62" t="s">
        <v>16</v>
      </c>
      <c r="E43" s="62" t="s">
        <v>25</v>
      </c>
      <c r="F43" s="94" t="s">
        <v>235</v>
      </c>
      <c r="G43" s="74">
        <v>43609</v>
      </c>
      <c r="H43" s="74">
        <v>43616</v>
      </c>
      <c r="I43" s="74">
        <v>43637</v>
      </c>
      <c r="J43" s="74">
        <v>43643</v>
      </c>
      <c r="K43" s="88">
        <v>25</v>
      </c>
      <c r="L43" s="83" t="s">
        <v>23</v>
      </c>
    </row>
    <row r="44" spans="1:12" s="75" customFormat="1" ht="216.6" customHeight="1" x14ac:dyDescent="0.25">
      <c r="A44" s="83" t="s">
        <v>23</v>
      </c>
      <c r="B44" s="62"/>
      <c r="C44" s="16" t="s">
        <v>241</v>
      </c>
      <c r="D44" s="62" t="s">
        <v>16</v>
      </c>
      <c r="E44" s="62" t="s">
        <v>25</v>
      </c>
      <c r="F44" s="94" t="s">
        <v>242</v>
      </c>
      <c r="G44" s="73">
        <v>43630</v>
      </c>
      <c r="H44" s="73">
        <v>43637</v>
      </c>
      <c r="I44" s="73">
        <v>43658</v>
      </c>
      <c r="J44" s="74">
        <v>43664</v>
      </c>
      <c r="K44" s="88">
        <v>25</v>
      </c>
      <c r="L44" s="83" t="s">
        <v>23</v>
      </c>
    </row>
    <row r="45" spans="1:12" s="75" customFormat="1" ht="324.60000000000002" customHeight="1" x14ac:dyDescent="0.25">
      <c r="A45" s="83" t="s">
        <v>23</v>
      </c>
      <c r="B45" s="62"/>
      <c r="C45" s="16" t="s">
        <v>246</v>
      </c>
      <c r="D45" s="62" t="s">
        <v>16</v>
      </c>
      <c r="E45" s="62" t="s">
        <v>25</v>
      </c>
      <c r="F45" s="98" t="s">
        <v>352</v>
      </c>
      <c r="G45" s="73">
        <v>43644</v>
      </c>
      <c r="H45" s="73">
        <v>43651</v>
      </c>
      <c r="I45" s="73">
        <v>43672</v>
      </c>
      <c r="J45" s="74">
        <v>43678</v>
      </c>
      <c r="K45" s="88">
        <v>25</v>
      </c>
      <c r="L45" s="83" t="s">
        <v>23</v>
      </c>
    </row>
    <row r="46" spans="1:12" s="75" customFormat="1" ht="150" x14ac:dyDescent="0.25">
      <c r="A46" s="83" t="s">
        <v>106</v>
      </c>
      <c r="B46" s="62"/>
      <c r="C46" s="33" t="s">
        <v>407</v>
      </c>
      <c r="D46" s="62" t="s">
        <v>16</v>
      </c>
      <c r="E46" s="62" t="s">
        <v>894</v>
      </c>
      <c r="F46" s="94" t="s">
        <v>895</v>
      </c>
      <c r="G46" s="73">
        <v>43672</v>
      </c>
      <c r="H46" s="73">
        <v>43679</v>
      </c>
      <c r="I46" s="73">
        <v>43700</v>
      </c>
      <c r="J46" s="74">
        <v>43706</v>
      </c>
      <c r="K46" s="88">
        <v>10</v>
      </c>
      <c r="L46" s="83" t="s">
        <v>106</v>
      </c>
    </row>
    <row r="47" spans="1:12" s="75" customFormat="1" ht="135" x14ac:dyDescent="0.25">
      <c r="A47" s="83" t="s">
        <v>14</v>
      </c>
      <c r="B47" s="89"/>
      <c r="C47" s="16" t="s">
        <v>19</v>
      </c>
      <c r="D47" s="62" t="s">
        <v>20</v>
      </c>
      <c r="E47" s="62" t="s">
        <v>892</v>
      </c>
      <c r="F47" s="94" t="s">
        <v>893</v>
      </c>
      <c r="G47" s="74">
        <v>43679</v>
      </c>
      <c r="H47" s="74">
        <v>43686</v>
      </c>
      <c r="I47" s="74">
        <v>43707</v>
      </c>
      <c r="J47" s="74">
        <v>43713</v>
      </c>
      <c r="K47" s="88">
        <v>4</v>
      </c>
      <c r="L47" s="83" t="s">
        <v>14</v>
      </c>
    </row>
    <row r="48" spans="1:12" s="75" customFormat="1" ht="246" customHeight="1" x14ac:dyDescent="0.25">
      <c r="A48" s="83" t="s">
        <v>106</v>
      </c>
      <c r="B48" s="62"/>
      <c r="C48" s="33" t="s">
        <v>257</v>
      </c>
      <c r="D48" s="62" t="s">
        <v>124</v>
      </c>
      <c r="E48" s="62" t="s">
        <v>896</v>
      </c>
      <c r="F48" s="99" t="s">
        <v>897</v>
      </c>
      <c r="G48" s="73">
        <v>43700</v>
      </c>
      <c r="H48" s="73">
        <v>43707</v>
      </c>
      <c r="I48" s="73">
        <v>43728</v>
      </c>
      <c r="J48" s="74">
        <v>43734</v>
      </c>
      <c r="K48" s="88">
        <v>6</v>
      </c>
      <c r="L48" s="83" t="s">
        <v>106</v>
      </c>
    </row>
    <row r="49" spans="1:12" s="75" customFormat="1" ht="128.65" customHeight="1" x14ac:dyDescent="0.25">
      <c r="A49" s="83" t="s">
        <v>23</v>
      </c>
      <c r="B49" s="89"/>
      <c r="C49" s="16" t="s">
        <v>229</v>
      </c>
      <c r="D49" s="62" t="s">
        <v>16</v>
      </c>
      <c r="E49" s="62" t="s">
        <v>62</v>
      </c>
      <c r="F49" s="98" t="s">
        <v>230</v>
      </c>
      <c r="G49" s="74">
        <v>43707</v>
      </c>
      <c r="H49" s="74">
        <v>43714</v>
      </c>
      <c r="I49" s="74">
        <v>43735</v>
      </c>
      <c r="J49" s="74">
        <v>43741</v>
      </c>
      <c r="K49" s="88">
        <v>4</v>
      </c>
      <c r="L49" s="83" t="s">
        <v>23</v>
      </c>
    </row>
    <row r="50" spans="1:12" s="75" customFormat="1" ht="195" x14ac:dyDescent="0.25">
      <c r="A50" s="83" t="s">
        <v>23</v>
      </c>
      <c r="B50" s="89"/>
      <c r="C50" s="16" t="s">
        <v>241</v>
      </c>
      <c r="D50" s="62" t="s">
        <v>16</v>
      </c>
      <c r="E50" s="62" t="s">
        <v>25</v>
      </c>
      <c r="F50" s="98" t="s">
        <v>242</v>
      </c>
      <c r="G50" s="74">
        <v>43721</v>
      </c>
      <c r="H50" s="74">
        <v>43728</v>
      </c>
      <c r="I50" s="74">
        <v>43749</v>
      </c>
      <c r="J50" s="74">
        <v>43755</v>
      </c>
      <c r="K50" s="88">
        <v>25</v>
      </c>
      <c r="L50" s="83" t="s">
        <v>23</v>
      </c>
    </row>
    <row r="51" spans="1:12" s="75" customFormat="1" ht="295.35000000000002" customHeight="1" x14ac:dyDescent="0.25">
      <c r="A51" s="83" t="s">
        <v>23</v>
      </c>
      <c r="B51" s="89"/>
      <c r="C51" s="16" t="s">
        <v>246</v>
      </c>
      <c r="D51" s="62" t="s">
        <v>16</v>
      </c>
      <c r="E51" s="62" t="s">
        <v>25</v>
      </c>
      <c r="F51" s="98" t="s">
        <v>352</v>
      </c>
      <c r="G51" s="74">
        <v>43735</v>
      </c>
      <c r="H51" s="74">
        <v>43742</v>
      </c>
      <c r="I51" s="74">
        <v>43763</v>
      </c>
      <c r="J51" s="74">
        <v>43769</v>
      </c>
      <c r="K51" s="88">
        <v>25</v>
      </c>
      <c r="L51" s="83" t="s">
        <v>23</v>
      </c>
    </row>
    <row r="52" spans="1:12" s="75" customFormat="1" ht="135" x14ac:dyDescent="0.25">
      <c r="A52" s="83" t="s">
        <v>14</v>
      </c>
      <c r="B52" s="62"/>
      <c r="C52" s="16" t="s">
        <v>19</v>
      </c>
      <c r="D52" s="62" t="s">
        <v>20</v>
      </c>
      <c r="E52" s="62" t="s">
        <v>21</v>
      </c>
      <c r="F52" s="98" t="s">
        <v>893</v>
      </c>
      <c r="G52" s="73">
        <v>43763</v>
      </c>
      <c r="H52" s="73">
        <v>43770</v>
      </c>
      <c r="I52" s="73">
        <v>43791</v>
      </c>
      <c r="J52" s="74">
        <v>43797</v>
      </c>
      <c r="K52" s="88">
        <v>4</v>
      </c>
      <c r="L52" s="83" t="s">
        <v>14</v>
      </c>
    </row>
    <row r="53" spans="1:12" s="75" customFormat="1" ht="135" x14ac:dyDescent="0.25">
      <c r="A53" s="83" t="s">
        <v>106</v>
      </c>
      <c r="B53" s="62"/>
      <c r="C53" s="33" t="s">
        <v>420</v>
      </c>
      <c r="D53" s="62" t="s">
        <v>16</v>
      </c>
      <c r="E53" s="62" t="s">
        <v>894</v>
      </c>
      <c r="F53" s="98" t="s">
        <v>898</v>
      </c>
      <c r="G53" s="74">
        <v>43833</v>
      </c>
      <c r="H53" s="74">
        <v>43840</v>
      </c>
      <c r="I53" s="74">
        <v>43861</v>
      </c>
      <c r="J53" s="74">
        <v>43867</v>
      </c>
      <c r="K53" s="88">
        <v>10</v>
      </c>
      <c r="L53" s="83" t="s">
        <v>106</v>
      </c>
    </row>
    <row r="54" spans="1:12" s="75" customFormat="1" ht="135" x14ac:dyDescent="0.25">
      <c r="A54" s="83" t="s">
        <v>14</v>
      </c>
      <c r="B54" s="62"/>
      <c r="C54" s="16" t="s">
        <v>19</v>
      </c>
      <c r="D54" s="62" t="s">
        <v>20</v>
      </c>
      <c r="E54" s="62" t="s">
        <v>21</v>
      </c>
      <c r="F54" s="98" t="s">
        <v>893</v>
      </c>
      <c r="G54" s="73">
        <v>43868</v>
      </c>
      <c r="H54" s="73">
        <v>43875</v>
      </c>
      <c r="I54" s="73">
        <v>43896</v>
      </c>
      <c r="J54" s="74">
        <v>43902</v>
      </c>
      <c r="K54" s="88">
        <v>4</v>
      </c>
      <c r="L54" s="83" t="s">
        <v>14</v>
      </c>
    </row>
    <row r="55" spans="1:12" s="75" customFormat="1" ht="60" x14ac:dyDescent="0.25">
      <c r="A55" s="83" t="s">
        <v>14</v>
      </c>
      <c r="B55" s="62"/>
      <c r="C55" s="16" t="s">
        <v>291</v>
      </c>
      <c r="D55" s="62" t="s">
        <v>16</v>
      </c>
      <c r="E55" s="62" t="s">
        <v>17</v>
      </c>
      <c r="F55" s="98" t="s">
        <v>364</v>
      </c>
      <c r="G55" s="73">
        <v>43868</v>
      </c>
      <c r="H55" s="73">
        <v>43875</v>
      </c>
      <c r="I55" s="73">
        <v>43896</v>
      </c>
      <c r="J55" s="74">
        <v>43902</v>
      </c>
      <c r="K55" s="88">
        <v>25</v>
      </c>
      <c r="L55" s="83" t="s">
        <v>14</v>
      </c>
    </row>
    <row r="56" spans="1:12" s="75" customFormat="1" ht="105" x14ac:dyDescent="0.25">
      <c r="A56" s="83" t="s">
        <v>23</v>
      </c>
      <c r="B56" s="62"/>
      <c r="C56" s="16" t="s">
        <v>234</v>
      </c>
      <c r="D56" s="62" t="s">
        <v>124</v>
      </c>
      <c r="E56" s="62" t="s">
        <v>25</v>
      </c>
      <c r="F56" s="98" t="s">
        <v>235</v>
      </c>
      <c r="G56" s="73">
        <v>43875</v>
      </c>
      <c r="H56" s="73">
        <v>43882</v>
      </c>
      <c r="I56" s="73">
        <v>43903</v>
      </c>
      <c r="J56" s="74">
        <v>43909</v>
      </c>
      <c r="K56" s="88">
        <v>5</v>
      </c>
      <c r="L56" s="83" t="s">
        <v>23</v>
      </c>
    </row>
    <row r="57" spans="1:12" s="75" customFormat="1" ht="105" x14ac:dyDescent="0.25">
      <c r="A57" s="83" t="s">
        <v>106</v>
      </c>
      <c r="B57" s="62"/>
      <c r="C57" s="44" t="s">
        <v>425</v>
      </c>
      <c r="D57" s="62" t="s">
        <v>16</v>
      </c>
      <c r="E57" s="62" t="s">
        <v>892</v>
      </c>
      <c r="F57" s="98" t="s">
        <v>899</v>
      </c>
      <c r="G57" s="73">
        <v>43882</v>
      </c>
      <c r="H57" s="73">
        <v>43889</v>
      </c>
      <c r="I57" s="73">
        <v>43910</v>
      </c>
      <c r="J57" s="74">
        <v>43916</v>
      </c>
      <c r="K57" s="88">
        <v>6</v>
      </c>
      <c r="L57" s="83" t="s">
        <v>14</v>
      </c>
    </row>
    <row r="58" spans="1:12" s="75" customFormat="1" x14ac:dyDescent="0.25"/>
    <row r="59" spans="1:12" s="75" customFormat="1" x14ac:dyDescent="0.25"/>
    <row r="60" spans="1:12" ht="15.75" thickBot="1" x14ac:dyDescent="0.3">
      <c r="A60" s="54" t="s">
        <v>900</v>
      </c>
      <c r="L60" s="54" t="s">
        <v>900</v>
      </c>
    </row>
    <row r="61" spans="1:12" s="75" customFormat="1" ht="39" thickBot="1" x14ac:dyDescent="0.3">
      <c r="A61" s="50" t="s">
        <v>0</v>
      </c>
      <c r="B61" s="51" t="s">
        <v>1</v>
      </c>
      <c r="C61" s="51" t="s">
        <v>2</v>
      </c>
      <c r="D61" s="51" t="s">
        <v>3</v>
      </c>
      <c r="E61" s="51" t="s">
        <v>4</v>
      </c>
      <c r="F61" s="51" t="s">
        <v>5</v>
      </c>
      <c r="G61" s="52" t="s">
        <v>6</v>
      </c>
      <c r="H61" s="52" t="s">
        <v>7</v>
      </c>
      <c r="I61" s="52" t="s">
        <v>8</v>
      </c>
      <c r="J61" s="53" t="s">
        <v>9</v>
      </c>
      <c r="K61" s="76" t="s">
        <v>11</v>
      </c>
      <c r="L61" s="50" t="s">
        <v>0</v>
      </c>
    </row>
    <row r="62" spans="1:12" s="75" customFormat="1" ht="135" x14ac:dyDescent="0.25">
      <c r="A62" s="83" t="s">
        <v>55</v>
      </c>
      <c r="B62" s="62"/>
      <c r="C62" s="16" t="s">
        <v>198</v>
      </c>
      <c r="D62" s="62" t="s">
        <v>20</v>
      </c>
      <c r="E62" s="62" t="s">
        <v>17</v>
      </c>
      <c r="F62" s="62" t="s">
        <v>367</v>
      </c>
      <c r="G62" s="73">
        <v>43504</v>
      </c>
      <c r="H62" s="73">
        <v>43511</v>
      </c>
      <c r="I62" s="73">
        <v>43532</v>
      </c>
      <c r="J62" s="74">
        <v>43538</v>
      </c>
      <c r="K62" s="88">
        <v>3</v>
      </c>
      <c r="L62" s="83" t="s">
        <v>55</v>
      </c>
    </row>
    <row r="63" spans="1:12" s="75" customFormat="1" ht="150" x14ac:dyDescent="0.25">
      <c r="A63" s="83" t="s">
        <v>55</v>
      </c>
      <c r="B63" s="62"/>
      <c r="C63" s="16" t="s">
        <v>214</v>
      </c>
      <c r="D63" s="62" t="s">
        <v>368</v>
      </c>
      <c r="E63" s="62" t="s">
        <v>17</v>
      </c>
      <c r="F63" s="62" t="s">
        <v>369</v>
      </c>
      <c r="G63" s="73">
        <v>43560</v>
      </c>
      <c r="H63" s="73">
        <v>43567</v>
      </c>
      <c r="I63" s="73">
        <v>43588</v>
      </c>
      <c r="J63" s="74">
        <v>43594</v>
      </c>
      <c r="K63" s="88">
        <v>3</v>
      </c>
      <c r="L63" s="83" t="s">
        <v>55</v>
      </c>
    </row>
    <row r="64" spans="1:12" s="75" customFormat="1" ht="120" x14ac:dyDescent="0.25">
      <c r="A64" s="83" t="s">
        <v>55</v>
      </c>
      <c r="B64" s="62"/>
      <c r="C64" s="16" t="s">
        <v>217</v>
      </c>
      <c r="D64" s="62" t="s">
        <v>20</v>
      </c>
      <c r="E64" s="62" t="s">
        <v>370</v>
      </c>
      <c r="F64" s="62" t="s">
        <v>371</v>
      </c>
      <c r="G64" s="73">
        <v>43573</v>
      </c>
      <c r="H64" s="73">
        <v>43581</v>
      </c>
      <c r="I64" s="73">
        <v>43602</v>
      </c>
      <c r="J64" s="74">
        <v>43608</v>
      </c>
      <c r="K64" s="88">
        <v>3</v>
      </c>
      <c r="L64" s="83" t="s">
        <v>55</v>
      </c>
    </row>
    <row r="65" spans="1:12" s="75" customFormat="1" ht="150" x14ac:dyDescent="0.25">
      <c r="A65" s="83" t="s">
        <v>55</v>
      </c>
      <c r="B65" s="62"/>
      <c r="C65" s="16" t="s">
        <v>218</v>
      </c>
      <c r="D65" s="62" t="s">
        <v>20</v>
      </c>
      <c r="E65" s="62" t="s">
        <v>17</v>
      </c>
      <c r="F65" s="62" t="s">
        <v>219</v>
      </c>
      <c r="G65" s="73">
        <v>43573</v>
      </c>
      <c r="H65" s="73">
        <v>43581</v>
      </c>
      <c r="I65" s="73">
        <v>43602</v>
      </c>
      <c r="J65" s="74">
        <v>43608</v>
      </c>
      <c r="K65" s="88">
        <v>3</v>
      </c>
      <c r="L65" s="83" t="s">
        <v>55</v>
      </c>
    </row>
    <row r="66" spans="1:12" s="75" customFormat="1" ht="120" x14ac:dyDescent="0.25">
      <c r="A66" s="83" t="s">
        <v>55</v>
      </c>
      <c r="B66" s="62"/>
      <c r="C66" s="16" t="s">
        <v>228</v>
      </c>
      <c r="D66" s="62" t="s">
        <v>20</v>
      </c>
      <c r="E66" s="62" t="s">
        <v>370</v>
      </c>
      <c r="F66" s="62" t="s">
        <v>372</v>
      </c>
      <c r="G66" s="73">
        <v>43588</v>
      </c>
      <c r="H66" s="73">
        <v>43595</v>
      </c>
      <c r="I66" s="73">
        <v>43616</v>
      </c>
      <c r="J66" s="74">
        <v>43622</v>
      </c>
      <c r="K66" s="88">
        <v>3</v>
      </c>
      <c r="L66" s="83" t="s">
        <v>55</v>
      </c>
    </row>
    <row r="67" spans="1:12" s="75" customFormat="1" ht="135" x14ac:dyDescent="0.25">
      <c r="A67" s="83" t="s">
        <v>55</v>
      </c>
      <c r="B67" s="62"/>
      <c r="C67" s="16" t="s">
        <v>240</v>
      </c>
      <c r="D67" s="62" t="s">
        <v>20</v>
      </c>
      <c r="E67" s="62" t="s">
        <v>17</v>
      </c>
      <c r="F67" s="62" t="s">
        <v>373</v>
      </c>
      <c r="G67" s="74">
        <v>43623</v>
      </c>
      <c r="H67" s="74">
        <v>43630</v>
      </c>
      <c r="I67" s="74">
        <v>43651</v>
      </c>
      <c r="J67" s="74">
        <v>43657</v>
      </c>
      <c r="K67" s="88">
        <v>3</v>
      </c>
      <c r="L67" s="83" t="s">
        <v>55</v>
      </c>
    </row>
    <row r="68" spans="1:12" s="75" customFormat="1" ht="180" x14ac:dyDescent="0.25">
      <c r="A68" s="83" t="s">
        <v>55</v>
      </c>
      <c r="B68" s="62"/>
      <c r="C68" s="16" t="s">
        <v>247</v>
      </c>
      <c r="D68" s="62" t="s">
        <v>368</v>
      </c>
      <c r="E68" s="62" t="s">
        <v>17</v>
      </c>
      <c r="F68" s="62" t="s">
        <v>374</v>
      </c>
      <c r="G68" s="73">
        <v>43658</v>
      </c>
      <c r="H68" s="73">
        <v>43665</v>
      </c>
      <c r="I68" s="73">
        <v>43686</v>
      </c>
      <c r="J68" s="74">
        <v>43692</v>
      </c>
      <c r="K68" s="88">
        <v>3</v>
      </c>
      <c r="L68" s="83" t="s">
        <v>55</v>
      </c>
    </row>
    <row r="69" spans="1:12" s="75" customFormat="1" ht="240" x14ac:dyDescent="0.25">
      <c r="A69" s="83" t="s">
        <v>250</v>
      </c>
      <c r="B69" s="62"/>
      <c r="C69" s="16" t="s">
        <v>123</v>
      </c>
      <c r="D69" s="62" t="s">
        <v>16</v>
      </c>
      <c r="E69" s="62" t="s">
        <v>251</v>
      </c>
      <c r="F69" s="62" t="s">
        <v>357</v>
      </c>
      <c r="G69" s="74">
        <v>43679</v>
      </c>
      <c r="H69" s="74">
        <v>43686</v>
      </c>
      <c r="I69" s="74">
        <v>43707</v>
      </c>
      <c r="J69" s="74">
        <v>43713</v>
      </c>
      <c r="K69" s="88">
        <v>25</v>
      </c>
      <c r="L69" s="83" t="s">
        <v>250</v>
      </c>
    </row>
    <row r="70" spans="1:12" s="75" customFormat="1" ht="135" x14ac:dyDescent="0.25">
      <c r="A70" s="83" t="s">
        <v>250</v>
      </c>
      <c r="B70" s="62"/>
      <c r="C70" s="16" t="s">
        <v>127</v>
      </c>
      <c r="D70" s="62" t="s">
        <v>16</v>
      </c>
      <c r="E70" s="62" t="s">
        <v>252</v>
      </c>
      <c r="F70" s="62" t="s">
        <v>901</v>
      </c>
      <c r="G70" s="74">
        <v>43679</v>
      </c>
      <c r="H70" s="74">
        <v>43686</v>
      </c>
      <c r="I70" s="74">
        <v>43707</v>
      </c>
      <c r="J70" s="74">
        <v>43713</v>
      </c>
      <c r="K70" s="88">
        <v>25</v>
      </c>
      <c r="L70" s="83" t="s">
        <v>250</v>
      </c>
    </row>
    <row r="71" spans="1:12" s="75" customFormat="1" ht="135" x14ac:dyDescent="0.25">
      <c r="A71" s="83" t="s">
        <v>55</v>
      </c>
      <c r="B71" s="62"/>
      <c r="C71" s="16" t="s">
        <v>253</v>
      </c>
      <c r="D71" s="62" t="s">
        <v>20</v>
      </c>
      <c r="E71" s="62" t="s">
        <v>17</v>
      </c>
      <c r="F71" s="62" t="s">
        <v>375</v>
      </c>
      <c r="G71" s="73">
        <v>43686</v>
      </c>
      <c r="H71" s="73">
        <v>43693</v>
      </c>
      <c r="I71" s="73">
        <v>43714</v>
      </c>
      <c r="J71" s="74">
        <v>43720</v>
      </c>
      <c r="K71" s="88">
        <v>3</v>
      </c>
      <c r="L71" s="83" t="s">
        <v>55</v>
      </c>
    </row>
    <row r="72" spans="1:12" s="75" customFormat="1" ht="45" x14ac:dyDescent="0.25">
      <c r="A72" s="83" t="s">
        <v>55</v>
      </c>
      <c r="B72" s="89"/>
      <c r="C72" s="16" t="s">
        <v>151</v>
      </c>
      <c r="D72" s="62" t="s">
        <v>16</v>
      </c>
      <c r="E72" s="62" t="s">
        <v>370</v>
      </c>
      <c r="F72" s="62" t="s">
        <v>376</v>
      </c>
      <c r="G72" s="73">
        <v>43728</v>
      </c>
      <c r="H72" s="73">
        <v>43735</v>
      </c>
      <c r="I72" s="73">
        <v>43756</v>
      </c>
      <c r="J72" s="74">
        <v>43762</v>
      </c>
      <c r="K72" s="88">
        <v>3</v>
      </c>
      <c r="L72" s="83" t="s">
        <v>55</v>
      </c>
    </row>
    <row r="73" spans="1:12" s="75" customFormat="1" ht="210" x14ac:dyDescent="0.25">
      <c r="A73" s="83" t="s">
        <v>55</v>
      </c>
      <c r="B73" s="89"/>
      <c r="C73" s="16" t="s">
        <v>260</v>
      </c>
      <c r="D73" s="62" t="s">
        <v>368</v>
      </c>
      <c r="E73" s="62" t="s">
        <v>17</v>
      </c>
      <c r="F73" s="62" t="s">
        <v>378</v>
      </c>
      <c r="G73" s="74">
        <v>43749</v>
      </c>
      <c r="H73" s="74">
        <v>43756</v>
      </c>
      <c r="I73" s="74">
        <v>43777</v>
      </c>
      <c r="J73" s="74">
        <v>43783</v>
      </c>
      <c r="K73" s="88">
        <v>3</v>
      </c>
      <c r="L73" s="83" t="s">
        <v>55</v>
      </c>
    </row>
    <row r="74" spans="1:12" s="75" customFormat="1" ht="120" x14ac:dyDescent="0.25">
      <c r="A74" s="83" t="s">
        <v>55</v>
      </c>
      <c r="B74" s="62"/>
      <c r="C74" s="16" t="s">
        <v>217</v>
      </c>
      <c r="D74" s="62" t="s">
        <v>20</v>
      </c>
      <c r="E74" s="62" t="s">
        <v>370</v>
      </c>
      <c r="F74" s="62" t="s">
        <v>371</v>
      </c>
      <c r="G74" s="73">
        <v>43756</v>
      </c>
      <c r="H74" s="73">
        <v>43763</v>
      </c>
      <c r="I74" s="73">
        <v>43784</v>
      </c>
      <c r="J74" s="74">
        <v>43790</v>
      </c>
      <c r="K74" s="88">
        <v>3</v>
      </c>
      <c r="L74" s="83" t="s">
        <v>55</v>
      </c>
    </row>
    <row r="75" spans="1:12" s="75" customFormat="1" ht="150" x14ac:dyDescent="0.25">
      <c r="A75" s="83" t="s">
        <v>55</v>
      </c>
      <c r="B75" s="89"/>
      <c r="C75" s="16" t="s">
        <v>273</v>
      </c>
      <c r="D75" s="62" t="s">
        <v>20</v>
      </c>
      <c r="E75" s="62" t="s">
        <v>17</v>
      </c>
      <c r="F75" s="62" t="s">
        <v>380</v>
      </c>
      <c r="G75" s="74">
        <v>43805</v>
      </c>
      <c r="H75" s="74">
        <v>43812</v>
      </c>
      <c r="I75" s="74">
        <v>43833</v>
      </c>
      <c r="J75" s="74">
        <v>43839</v>
      </c>
      <c r="K75" s="88">
        <v>3</v>
      </c>
      <c r="L75" s="83" t="s">
        <v>55</v>
      </c>
    </row>
    <row r="76" spans="1:12" s="75" customFormat="1" ht="120" x14ac:dyDescent="0.25">
      <c r="A76" s="83" t="s">
        <v>55</v>
      </c>
      <c r="B76" s="62"/>
      <c r="C76" s="16" t="s">
        <v>274</v>
      </c>
      <c r="D76" s="62" t="s">
        <v>20</v>
      </c>
      <c r="E76" s="62" t="s">
        <v>370</v>
      </c>
      <c r="F76" s="62" t="s">
        <v>377</v>
      </c>
      <c r="G76" s="73">
        <v>43812</v>
      </c>
      <c r="H76" s="73">
        <v>43819</v>
      </c>
      <c r="I76" s="73">
        <v>43840</v>
      </c>
      <c r="J76" s="74">
        <v>43846</v>
      </c>
      <c r="K76" s="88">
        <v>3</v>
      </c>
      <c r="L76" s="83" t="s">
        <v>55</v>
      </c>
    </row>
    <row r="77" spans="1:12" s="75" customFormat="1" ht="195" x14ac:dyDescent="0.25">
      <c r="A77" s="83" t="s">
        <v>55</v>
      </c>
      <c r="B77" s="89"/>
      <c r="C77" s="16" t="s">
        <v>284</v>
      </c>
      <c r="D77" s="62" t="s">
        <v>368</v>
      </c>
      <c r="E77" s="62" t="s">
        <v>17</v>
      </c>
      <c r="F77" s="62" t="s">
        <v>381</v>
      </c>
      <c r="G77" s="74">
        <v>43847</v>
      </c>
      <c r="H77" s="74">
        <v>43854</v>
      </c>
      <c r="I77" s="74">
        <v>43875</v>
      </c>
      <c r="J77" s="74">
        <v>43881</v>
      </c>
      <c r="K77" s="88">
        <v>3</v>
      </c>
      <c r="L77" s="83" t="s">
        <v>55</v>
      </c>
    </row>
    <row r="78" spans="1:12" s="75" customFormat="1" ht="120" x14ac:dyDescent="0.25">
      <c r="A78" s="83" t="s">
        <v>55</v>
      </c>
      <c r="B78" s="89"/>
      <c r="C78" s="16" t="s">
        <v>287</v>
      </c>
      <c r="D78" s="62" t="s">
        <v>368</v>
      </c>
      <c r="E78" s="62" t="s">
        <v>370</v>
      </c>
      <c r="F78" s="62" t="s">
        <v>383</v>
      </c>
      <c r="G78" s="74">
        <v>43861</v>
      </c>
      <c r="H78" s="74">
        <v>43868</v>
      </c>
      <c r="I78" s="74">
        <v>43889</v>
      </c>
      <c r="J78" s="74">
        <v>43895</v>
      </c>
      <c r="K78" s="88">
        <v>3</v>
      </c>
      <c r="L78" s="83" t="s">
        <v>55</v>
      </c>
    </row>
    <row r="79" spans="1:12" s="75" customFormat="1" ht="90" x14ac:dyDescent="0.25">
      <c r="A79" s="83" t="s">
        <v>55</v>
      </c>
      <c r="B79" s="62"/>
      <c r="C79" s="16" t="s">
        <v>421</v>
      </c>
      <c r="D79" s="62" t="s">
        <v>124</v>
      </c>
      <c r="E79" s="62" t="s">
        <v>17</v>
      </c>
      <c r="F79" s="96" t="s">
        <v>292</v>
      </c>
      <c r="G79" s="73">
        <v>43868</v>
      </c>
      <c r="H79" s="73">
        <v>43875</v>
      </c>
      <c r="I79" s="73">
        <v>43896</v>
      </c>
      <c r="J79" s="74">
        <v>43902</v>
      </c>
      <c r="K79" s="88">
        <v>25</v>
      </c>
      <c r="L79" s="83" t="s">
        <v>55</v>
      </c>
    </row>
  </sheetData>
  <autoFilter ref="A3:L34" xr:uid="{00000000-0009-0000-0000-000007000000}">
    <filterColumn colId="0">
      <filters>
        <filter val="All Wines"/>
        <filter val="European Wines"/>
      </filters>
    </filterColumn>
  </autoFilter>
  <customSheetViews>
    <customSheetView guid="{185A5CD5-3184-493D-8586-15BEEE1E3F5A}" scale="60" filter="1" showAutoFilter="1" state="hidden">
      <selection activeCell="C33" sqref="C33:F33"/>
      <pageMargins left="0" right="0" top="0" bottom="0" header="0" footer="0"/>
      <autoFilter ref="A3:L34" xr:uid="{03F4E0FE-F556-4063-BB82-A98B076214B5}">
        <filterColumn colId="0">
          <filters>
            <filter val="All Wines"/>
            <filter val="European Wines"/>
          </filters>
        </filterColumn>
      </autoFilter>
    </customSheetView>
    <customSheetView guid="{73078B99-6B6B-4F3B-AEEA-5AC4F88B9E68}" scale="60" filter="1" showAutoFilter="1" state="hidden">
      <selection activeCell="C33" sqref="C33:F33"/>
      <pageMargins left="0" right="0" top="0" bottom="0" header="0" footer="0"/>
      <autoFilter ref="A3:L34" xr:uid="{4566BF33-B878-4889-97B3-05A2EFF06E87}">
        <filterColumn colId="0">
          <filters>
            <filter val="All Wines"/>
            <filter val="European Wines"/>
          </filters>
        </filterColumn>
      </autoFilter>
    </customSheetView>
    <customSheetView guid="{A419E118-27CE-453F-8E2E-57861CD2041E}" scale="60" filter="1" showAutoFilter="1" topLeftCell="A31">
      <selection activeCell="C53" sqref="C53"/>
      <pageMargins left="0" right="0" top="0" bottom="0" header="0" footer="0"/>
      <autoFilter ref="A37:L57" xr:uid="{0467CD7F-79AB-4B11-A670-D075B72A5975}">
        <filterColumn colId="2">
          <filters>
            <filter val="Whisky Shop – Fall release"/>
            <filter val="Whisky Shop – Spring &amp; Summer release"/>
            <filter val="Whisky Shop – Winter Release"/>
          </filters>
        </filterColumn>
      </autoFilter>
    </customSheetView>
    <customSheetView guid="{22257EB2-3327-40FC-8113-145770006338}" scale="60" filter="1" showAutoFilter="1" topLeftCell="A13">
      <selection activeCell="C33" sqref="C33:F33"/>
      <pageMargins left="0" right="0" top="0" bottom="0" header="0" footer="0"/>
      <autoFilter ref="A3:L34" xr:uid="{9716DA11-8F18-4ADE-A658-4889AA492B52}">
        <filterColumn colId="0">
          <filters>
            <filter val="All Wines"/>
            <filter val="European Wines"/>
          </filters>
        </filterColumn>
      </autoFilter>
    </customSheetView>
    <customSheetView guid="{5B3AED00-93DF-4FAB-9F3C-5DA9CBE9CC8B}" scale="60" filter="1" showAutoFilter="1" state="hidden">
      <selection activeCell="C33" sqref="C33:F33"/>
      <pageMargins left="0" right="0" top="0" bottom="0" header="0" footer="0"/>
      <autoFilter ref="A3:L34" xr:uid="{67A134F4-2B76-4C66-9A73-9DF1469C2C1C}">
        <filterColumn colId="0">
          <filters>
            <filter val="All Wines"/>
            <filter val="European Wines"/>
          </filters>
        </filterColumn>
      </autoFilter>
    </customSheetView>
    <customSheetView guid="{A14B8E4B-3F8F-4606-8E44-39BB9FEA4A2E}" scale="60" topLeftCell="A67">
      <selection activeCell="E70" sqref="E70"/>
      <pageMargins left="0" right="0" top="0" bottom="0" header="0" footer="0"/>
    </customSheetView>
    <customSheetView guid="{D60E86EB-F5F3-43AC-A4F6-D4B3DC453DD2}" scale="60" filter="1" showAutoFilter="1" state="hidden">
      <selection activeCell="C33" sqref="C33:F33"/>
      <pageMargins left="0" right="0" top="0" bottom="0" header="0" footer="0"/>
      <autoFilter ref="A3:L34" xr:uid="{B5CD13BA-A46D-4FD0-B7EE-76F6CA1B22E5}">
        <filterColumn colId="0">
          <filters>
            <filter val="All Wines"/>
            <filter val="European Wines"/>
          </filters>
        </filterColumn>
      </autoFilter>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3"/>
  <sheetViews>
    <sheetView zoomScaleNormal="85" workbookViewId="0">
      <pane ySplit="2" topLeftCell="A3" activePane="bottomLeft" state="frozen"/>
      <selection pane="bottomLeft" sqref="A1:K3"/>
    </sheetView>
  </sheetViews>
  <sheetFormatPr defaultRowHeight="15" x14ac:dyDescent="0.25"/>
  <cols>
    <col min="1" max="1" width="18.5703125" customWidth="1"/>
    <col min="3" max="3" width="23.28515625" customWidth="1"/>
    <col min="4" max="4" width="11.7109375" customWidth="1"/>
    <col min="5" max="5" width="11.5703125" bestFit="1" customWidth="1"/>
    <col min="6" max="6" width="47.7109375" customWidth="1"/>
    <col min="7" max="7" width="12" customWidth="1"/>
    <col min="8" max="8" width="11.28515625" customWidth="1"/>
    <col min="9" max="9" width="10.28515625" customWidth="1"/>
    <col min="10" max="10" width="10.42578125" customWidth="1"/>
    <col min="11" max="11" width="8.7109375" style="78"/>
  </cols>
  <sheetData>
    <row r="1" spans="1:11" ht="15.75" thickBot="1" x14ac:dyDescent="0.3">
      <c r="A1" s="54" t="s">
        <v>197</v>
      </c>
    </row>
    <row r="2" spans="1:11" ht="39" thickBot="1" x14ac:dyDescent="0.3">
      <c r="A2" s="50" t="s">
        <v>0</v>
      </c>
      <c r="B2" s="51" t="s">
        <v>1</v>
      </c>
      <c r="C2" s="51" t="s">
        <v>2</v>
      </c>
      <c r="D2" s="51" t="s">
        <v>3</v>
      </c>
      <c r="E2" s="51" t="s">
        <v>4</v>
      </c>
      <c r="F2" s="51" t="s">
        <v>5</v>
      </c>
      <c r="G2" s="52" t="s">
        <v>6</v>
      </c>
      <c r="H2" s="52" t="s">
        <v>7</v>
      </c>
      <c r="I2" s="52" t="s">
        <v>8</v>
      </c>
      <c r="J2" s="53" t="s">
        <v>9</v>
      </c>
      <c r="K2" s="76" t="s">
        <v>11</v>
      </c>
    </row>
    <row r="3" spans="1:11" ht="210" x14ac:dyDescent="0.25">
      <c r="A3" s="81" t="str">
        <f>VLOOKUP(C3,'2018-19 Needs Trade Grid'!$C:$L,10,0)</f>
        <v>Beer &amp; Cider</v>
      </c>
      <c r="B3" s="63"/>
      <c r="C3" s="16" t="s">
        <v>198</v>
      </c>
      <c r="D3" s="62" t="str">
        <f>VLOOKUP($C3,'2018-19 Needs Trade Grid'!$C:$F,2,0)</f>
        <v>Canada (Ontario)</v>
      </c>
      <c r="E3" s="62" t="str">
        <f>VLOOKUP($C3,'2018-19 Needs Trade Grid'!$C:$F,3,0)</f>
        <v>Various</v>
      </c>
      <c r="F3" s="62" t="str">
        <f>VLOOKUP($C3,'2018-19 Needs Trade Grid'!$C:$F,4,0)</f>
        <v>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(September 16 - December 8).
All tasting/lab and marketing samples must arrive labeled with the NISS or LCBO #. All lab samples go to the attention of Karen Carter.</v>
      </c>
      <c r="G3" s="66">
        <v>43525</v>
      </c>
      <c r="H3" s="66">
        <v>43532</v>
      </c>
      <c r="I3" s="66">
        <v>43553</v>
      </c>
      <c r="J3" s="65">
        <v>43559</v>
      </c>
      <c r="K3" s="77">
        <f>VLOOKUP(C3,'2018-19 Needs Trade Grid'!$C:$L,9,0)</f>
        <v>3</v>
      </c>
    </row>
    <row r="4" spans="1:11" ht="40.5" customHeight="1" x14ac:dyDescent="0.25">
      <c r="A4" s="81" t="s">
        <v>48</v>
      </c>
      <c r="B4" s="63"/>
      <c r="C4" s="16" t="s">
        <v>199</v>
      </c>
      <c r="D4" s="62" t="s">
        <v>200</v>
      </c>
      <c r="E4" s="62" t="s">
        <v>201</v>
      </c>
      <c r="F4" s="62" t="s">
        <v>202</v>
      </c>
      <c r="G4" s="66">
        <v>43532</v>
      </c>
      <c r="H4" s="66">
        <v>43539</v>
      </c>
      <c r="I4" s="66">
        <v>43560</v>
      </c>
      <c r="J4" s="65">
        <v>43566</v>
      </c>
      <c r="K4" s="77">
        <v>6</v>
      </c>
    </row>
    <row r="5" spans="1:11" ht="80.650000000000006" customHeight="1" x14ac:dyDescent="0.25">
      <c r="A5" s="81" t="s">
        <v>27</v>
      </c>
      <c r="B5" s="64"/>
      <c r="C5" s="16" t="s">
        <v>203</v>
      </c>
      <c r="D5" s="62" t="s">
        <v>16</v>
      </c>
      <c r="E5" s="62" t="s">
        <v>204</v>
      </c>
      <c r="F5" s="62" t="s">
        <v>205</v>
      </c>
      <c r="G5" s="65">
        <v>43539</v>
      </c>
      <c r="H5" s="65">
        <v>43546</v>
      </c>
      <c r="I5" s="65">
        <v>43567</v>
      </c>
      <c r="J5" s="65">
        <v>43573</v>
      </c>
      <c r="K5" s="77">
        <v>10</v>
      </c>
    </row>
    <row r="6" spans="1:11" ht="144.75" customHeight="1" x14ac:dyDescent="0.25">
      <c r="A6" s="81" t="s">
        <v>38</v>
      </c>
      <c r="B6" s="63"/>
      <c r="C6" s="16" t="s">
        <v>206</v>
      </c>
      <c r="D6" s="62" t="s">
        <v>65</v>
      </c>
      <c r="E6" s="62" t="s">
        <v>207</v>
      </c>
      <c r="F6" s="62" t="s">
        <v>208</v>
      </c>
      <c r="G6" s="66">
        <v>43546</v>
      </c>
      <c r="H6" s="66">
        <v>43553</v>
      </c>
      <c r="I6" s="66">
        <v>43574</v>
      </c>
      <c r="J6" s="65">
        <v>43580</v>
      </c>
      <c r="K6" s="77">
        <v>10</v>
      </c>
    </row>
    <row r="7" spans="1:11" ht="66.75" customHeight="1" x14ac:dyDescent="0.25">
      <c r="A7" s="81" t="str">
        <f>VLOOKUP(C7,'2018-19 Needs Trade Grid'!$C:$L,10,0)</f>
        <v>Ontario Wines</v>
      </c>
      <c r="B7" s="64"/>
      <c r="C7" s="16" t="s">
        <v>209</v>
      </c>
      <c r="D7" s="62" t="str">
        <f>VLOOKUP($C7,'2018-19 Needs Trade Grid'!$C:$F,2,0)</f>
        <v>Canada (Ontario)</v>
      </c>
      <c r="E7" s="62" t="str">
        <f>VLOOKUP($C7,'2018-19 Needs Trade Grid'!$C:$F,3,0)</f>
        <v>Various</v>
      </c>
      <c r="F7" s="62" t="str">
        <f>VLOOKUP($C7,'2018-19 Needs Trade Grid'!$C:$F,4,0)</f>
        <v xml:space="preserve">Obtain permission of category/product manager before submitting to ad hoc tenders. For wines not covered in other product calls within this needs letter. </v>
      </c>
      <c r="G7" s="65">
        <v>43553</v>
      </c>
      <c r="H7" s="65">
        <v>43560</v>
      </c>
      <c r="I7" s="65">
        <v>43581</v>
      </c>
      <c r="J7" s="65">
        <v>43587</v>
      </c>
      <c r="K7" s="77">
        <f>VLOOKUP(C7,'2018-19 Needs Trade Grid'!$C:$L,9,0)</f>
        <v>25</v>
      </c>
    </row>
    <row r="8" spans="1:11" ht="74.25" customHeight="1" x14ac:dyDescent="0.25">
      <c r="A8" s="81" t="str">
        <f>VLOOKUP(C8,'2018-19 Needs Trade Grid'!$C:$L,10,0)</f>
        <v>European Wines</v>
      </c>
      <c r="B8" s="64"/>
      <c r="C8" s="16" t="s">
        <v>210</v>
      </c>
      <c r="D8" s="62" t="str">
        <f>VLOOKUP($C8,'2018-19 Needs Trade Grid'!$C:$F,2,0)</f>
        <v>All EW Countries</v>
      </c>
      <c r="E8" s="62" t="str">
        <f>VLOOKUP($C8,'2018-19 Needs Trade Grid'!$C:$F,3,0)</f>
        <v>Various</v>
      </c>
      <c r="F8" s="62" t="str">
        <f>VLOOKUP($C8,'2018-19 Needs Trade Grid'!$C:$F,4,0)</f>
        <v>Obtain permission of category/product manager before submitting to ad hoc tenders. For wines not covered in other product calls within this needs letter, offering outstanding innovation or high rate of success in other markets.</v>
      </c>
      <c r="G8" s="65">
        <v>43553</v>
      </c>
      <c r="H8" s="65">
        <v>43560</v>
      </c>
      <c r="I8" s="65">
        <v>43581</v>
      </c>
      <c r="J8" s="65">
        <v>43587</v>
      </c>
      <c r="K8" s="77">
        <f>VLOOKUP(C8,'2018-19 Needs Trade Grid'!$C:$L,9,0)</f>
        <v>25</v>
      </c>
    </row>
    <row r="9" spans="1:11" ht="89.25" customHeight="1" x14ac:dyDescent="0.25">
      <c r="A9" s="81" t="str">
        <f>VLOOKUP(C9,'2018-19 Needs Trade Grid'!$C:$L,10,0)</f>
        <v>New World Wines</v>
      </c>
      <c r="B9" s="64"/>
      <c r="C9" s="16" t="s">
        <v>211</v>
      </c>
      <c r="D9" s="62" t="str">
        <f>VLOOKUP($C9,'2018-19 Needs Trade Grid'!$C:$F,2,0)</f>
        <v>All NW Countries</v>
      </c>
      <c r="E9" s="62" t="str">
        <f>VLOOKUP($C9,'2018-19 Needs Trade Grid'!$C:$F,3,0)</f>
        <v>Various</v>
      </c>
      <c r="F9" s="62" t="str">
        <f>VLOOKUP($C9,'2018-19 Needs Trade Grid'!$C:$F,4,0)</f>
        <v>For wines directly solicited by the category/product manager. Utilized to capitalize on immediate needs and/or wines not covered in the varietal tenders. Obtain permission of category/product manager before submitting to ad hoc tenders.</v>
      </c>
      <c r="G9" s="65">
        <v>43553</v>
      </c>
      <c r="H9" s="65">
        <v>43560</v>
      </c>
      <c r="I9" s="65">
        <v>43581</v>
      </c>
      <c r="J9" s="65">
        <v>43587</v>
      </c>
      <c r="K9" s="77">
        <f>VLOOKUP(C9,'2018-19 Needs Trade Grid'!$C:$L,9,0)</f>
        <v>25</v>
      </c>
    </row>
    <row r="10" spans="1:11" ht="114" customHeight="1" x14ac:dyDescent="0.25">
      <c r="A10" s="81" t="str">
        <f>VLOOKUP(C10,'2018-19 Needs Trade Grid'!$C:$L,10,0)</f>
        <v>All Wines</v>
      </c>
      <c r="B10" s="63"/>
      <c r="C10" s="16" t="s">
        <v>212</v>
      </c>
      <c r="D10" s="62" t="str">
        <f>VLOOKUP($C10,'2018-19 Needs Trade Grid'!$C:$F,2,0)</f>
        <v>All Countries</v>
      </c>
      <c r="E10" s="62" t="str">
        <f>VLOOKUP($C10,'2018-19 Needs Trade Grid'!$C:$F,3,0)</f>
        <v>$10.95 - $15.95</v>
      </c>
      <c r="F10" s="62" t="str">
        <f>VLOOKUP($C10,'2018-19 Needs Trade Grid'!$C:$F,4,0)</f>
        <v>Focus on wines (still, sparkling, flavoured or fortified) that capitalize on Halloween or Valentine's Day. Preference for wines with labels that provide instant association with these occasions. Considering both new and existing brands. Exceptional price/value is paramount – recommend suppliers divert $/case A&amp;P into sharper price points.</v>
      </c>
      <c r="G10" s="65">
        <v>43553</v>
      </c>
      <c r="H10" s="65">
        <v>43560</v>
      </c>
      <c r="I10" s="65">
        <v>43581</v>
      </c>
      <c r="J10" s="65">
        <v>43587</v>
      </c>
      <c r="K10" s="77">
        <f>VLOOKUP(C10,'2018-19 Needs Trade Grid'!$C:$L,9,0)</f>
        <v>5</v>
      </c>
    </row>
    <row r="11" spans="1:11" ht="50.25" customHeight="1" x14ac:dyDescent="0.25">
      <c r="A11" s="81" t="str">
        <f>VLOOKUP(C11,'2018-19 Needs Trade Grid'!$C:$L,10,0)</f>
        <v>Spirits</v>
      </c>
      <c r="B11" s="109"/>
      <c r="C11" s="16" t="s">
        <v>213</v>
      </c>
      <c r="D11" s="62" t="str">
        <f>VLOOKUP($C11,'2018-19 Needs Trade Grid'!$C:$F,2,0)</f>
        <v>All Countries</v>
      </c>
      <c r="E11" s="62" t="str">
        <f>VLOOKUP($C11,'2018-19 Needs Trade Grid'!$C:$F,3,0)</f>
        <v>Various</v>
      </c>
      <c r="F11" s="62" t="str">
        <f>VLOOKUP($C11,'2018-19 Needs Trade Grid'!$C:$F,4,0)</f>
        <v>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Spirits products included in the packs must already be listed items. NO SAMPLES REQUIRED.</v>
      </c>
      <c r="G11" s="66">
        <v>43560</v>
      </c>
      <c r="H11" s="66">
        <v>43567</v>
      </c>
      <c r="I11" s="66">
        <v>43588</v>
      </c>
      <c r="J11" s="65">
        <v>43594</v>
      </c>
      <c r="K11" s="77">
        <f>VLOOKUP(C11,'2018-19 Needs Trade Grid'!$C:$L,9,0)</f>
        <v>10</v>
      </c>
    </row>
    <row r="12" spans="1:11" ht="50.25" customHeight="1" x14ac:dyDescent="0.25">
      <c r="A12" s="81" t="str">
        <f>VLOOKUP(C12,'2018-19 Needs Trade Grid'!$C:$L,10,0)</f>
        <v>Beer &amp; Cider</v>
      </c>
      <c r="B12" s="63"/>
      <c r="C12" s="16" t="s">
        <v>214</v>
      </c>
      <c r="D12" s="62" t="str">
        <f>VLOOKUP($C12,'2018-19 Needs Trade Grid'!$C:$F,2,0)</f>
        <v>All Countries (excluding Ontario Craft Beer)</v>
      </c>
      <c r="E12" s="62" t="str">
        <f>VLOOKUP($C12,'2018-19 Needs Trade Grid'!$C:$F,3,0)</f>
        <v>Various</v>
      </c>
      <c r="F12" s="62" t="str">
        <f>VLOOKUP($C12,'2018-19 Needs Trade Grid'!$C:$F,4,0)</f>
        <v>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All tasting/lab and marketing samples must arrive labeled with the NISS or LCBO #. All lab samples go to the attention of Karen Carter.</v>
      </c>
      <c r="G12" s="66">
        <v>43560</v>
      </c>
      <c r="H12" s="66">
        <v>43567</v>
      </c>
      <c r="I12" s="66">
        <v>43588</v>
      </c>
      <c r="J12" s="65">
        <v>43594</v>
      </c>
      <c r="K12" s="77">
        <f>VLOOKUP(C12,'2018-19 Needs Trade Grid'!$C:$L,9,0)</f>
        <v>3</v>
      </c>
    </row>
    <row r="13" spans="1:11" ht="50.25" customHeight="1" x14ac:dyDescent="0.25">
      <c r="A13" s="81" t="str">
        <f>VLOOKUP(C13,'2018-19 Needs Trade Grid'!$C:$L,10,0)</f>
        <v>Brown spirits</v>
      </c>
      <c r="B13" s="108"/>
      <c r="C13" s="33" t="s">
        <v>215</v>
      </c>
      <c r="D13" s="62" t="str">
        <f>VLOOKUP($C13,'2018-19 Needs Trade Grid'!$C:$F,2,0)</f>
        <v>All Countries</v>
      </c>
      <c r="E13" s="62" t="str">
        <f>VLOOKUP($C13,'2018-19 Needs Trade Grid'!$C:$F,3,0)</f>
        <v>$39.95 - $300 +</v>
      </c>
      <c r="F13" s="62" t="s">
        <v>216</v>
      </c>
      <c r="G13" s="65">
        <v>43567</v>
      </c>
      <c r="H13" s="65">
        <v>43574</v>
      </c>
      <c r="I13" s="65">
        <v>43595</v>
      </c>
      <c r="J13" s="65">
        <v>43601</v>
      </c>
      <c r="K13" s="77">
        <f>VLOOKUP(C13,'2018-19 Needs Trade Grid'!$C:$L,9,0)</f>
        <v>10</v>
      </c>
    </row>
    <row r="14" spans="1:11" ht="66.75" customHeight="1" x14ac:dyDescent="0.25">
      <c r="A14" s="81" t="str">
        <f>VLOOKUP(C14,'2018-19 Needs Trade Grid'!$C:$L,10,0)</f>
        <v>Beer &amp; Cider</v>
      </c>
      <c r="B14" s="63"/>
      <c r="C14" s="16" t="s">
        <v>217</v>
      </c>
      <c r="D14" s="62" t="str">
        <f>VLOOKUP($C14,'2018-19 Needs Trade Grid'!$C:$F,2,0)</f>
        <v>Canada (Ontario)</v>
      </c>
      <c r="E14" s="62" t="str">
        <f>VLOOKUP($C14,'2018-19 Needs Trade Grid'!$C:$F,3,0)</f>
        <v>Competitive With Current Assortment</v>
      </c>
      <c r="F14" s="62" t="str">
        <f>VLOOKUP($C14,'2018-19 Needs Trade Grid'!$C:$F,4,0)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14" s="66">
        <v>43573</v>
      </c>
      <c r="H14" s="66">
        <v>43581</v>
      </c>
      <c r="I14" s="66">
        <v>43602</v>
      </c>
      <c r="J14" s="65">
        <v>43608</v>
      </c>
      <c r="K14" s="77">
        <f>VLOOKUP(C14,'2018-19 Needs Trade Grid'!$C:$L,9,0)</f>
        <v>3</v>
      </c>
    </row>
    <row r="15" spans="1:11" ht="66.75" customHeight="1" x14ac:dyDescent="0.25">
      <c r="A15" s="81" t="s">
        <v>55</v>
      </c>
      <c r="B15" s="63"/>
      <c r="C15" s="16" t="s">
        <v>218</v>
      </c>
      <c r="D15" s="62" t="s">
        <v>20</v>
      </c>
      <c r="E15" s="62" t="s">
        <v>17</v>
      </c>
      <c r="F15" s="62" t="s">
        <v>219</v>
      </c>
      <c r="G15" s="66">
        <v>43573</v>
      </c>
      <c r="H15" s="66">
        <v>43581</v>
      </c>
      <c r="I15" s="66">
        <v>43602</v>
      </c>
      <c r="J15" s="65">
        <v>43608</v>
      </c>
      <c r="K15" s="77">
        <v>3</v>
      </c>
    </row>
    <row r="16" spans="1:11" ht="50.25" customHeight="1" x14ac:dyDescent="0.25">
      <c r="A16" s="81" t="s">
        <v>220</v>
      </c>
      <c r="B16" s="63"/>
      <c r="C16" s="16" t="s">
        <v>221</v>
      </c>
      <c r="D16" s="62" t="s">
        <v>222</v>
      </c>
      <c r="E16" s="62" t="s">
        <v>223</v>
      </c>
      <c r="F16" s="62" t="s">
        <v>224</v>
      </c>
      <c r="G16" s="65">
        <v>43573</v>
      </c>
      <c r="H16" s="66">
        <v>43581</v>
      </c>
      <c r="I16" s="66">
        <v>43602</v>
      </c>
      <c r="J16" s="65">
        <v>43608</v>
      </c>
      <c r="K16" s="77">
        <v>6</v>
      </c>
    </row>
    <row r="17" spans="1:11" ht="50.25" customHeight="1" x14ac:dyDescent="0.25">
      <c r="A17" s="81" t="s">
        <v>48</v>
      </c>
      <c r="B17" s="64"/>
      <c r="C17" s="16" t="s">
        <v>225</v>
      </c>
      <c r="D17" s="62" t="s">
        <v>226</v>
      </c>
      <c r="E17" s="62" t="s">
        <v>120</v>
      </c>
      <c r="F17" s="62" t="s">
        <v>227</v>
      </c>
      <c r="G17" s="65">
        <v>43581</v>
      </c>
      <c r="H17" s="65">
        <v>43588</v>
      </c>
      <c r="I17" s="65">
        <v>43609</v>
      </c>
      <c r="J17" s="65">
        <v>43615</v>
      </c>
      <c r="K17" s="77">
        <v>5</v>
      </c>
    </row>
    <row r="18" spans="1:11" ht="50.25" customHeight="1" x14ac:dyDescent="0.25">
      <c r="A18" s="81" t="str">
        <f>VLOOKUP(C18,'2018-19 Needs Trade Grid'!$C:$L,10,0)</f>
        <v>Beer &amp; Cider</v>
      </c>
      <c r="B18" s="63"/>
      <c r="C18" s="16" t="s">
        <v>228</v>
      </c>
      <c r="D18" s="62" t="str">
        <f>VLOOKUP($C18,'2018-19 Needs Trade Grid'!$C:$F,2,0)</f>
        <v>Canada (Ontario)</v>
      </c>
      <c r="E18" s="62" t="str">
        <f>VLOOKUP($C18,'2018-19 Needs Trade Grid'!$C:$F,3,0)</f>
        <v>Competitive With Current Assortment</v>
      </c>
      <c r="F18" s="62" t="str">
        <f>VLOOKUP($C18,'2018-19 Needs Trade Grid'!$C:$F,4,0)</f>
        <v>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18" s="66">
        <v>43588</v>
      </c>
      <c r="H18" s="66">
        <v>43595</v>
      </c>
      <c r="I18" s="66">
        <v>43616</v>
      </c>
      <c r="J18" s="65">
        <v>43622</v>
      </c>
      <c r="K18" s="77">
        <f>VLOOKUP(C18,'2018-19 Needs Trade Grid'!$C:$L,9,0)</f>
        <v>3</v>
      </c>
    </row>
    <row r="19" spans="1:11" ht="50.25" customHeight="1" x14ac:dyDescent="0.25">
      <c r="A19" s="81" t="str">
        <f>VLOOKUP(C19,'2018-19 Needs Trade Grid'!$C:$L,10,0)</f>
        <v>Spirits</v>
      </c>
      <c r="B19" s="109"/>
      <c r="C19" s="16" t="s">
        <v>19</v>
      </c>
      <c r="D19" s="62" t="str">
        <f>VLOOKUP($C19,'2018-19 Needs Trade Grid'!$C:$F,2,0)</f>
        <v>Canada (Ontario)</v>
      </c>
      <c r="E19" s="62">
        <f>VLOOKUP($C19,'2018-19 Needs Trade Grid'!$C:$F,3,0)</f>
        <v>27.75</v>
      </c>
      <c r="F19" s="62" t="str">
        <f>VLOOKUP($C19,'2018-19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19" s="66">
        <v>43588</v>
      </c>
      <c r="H19" s="66">
        <v>43595</v>
      </c>
      <c r="I19" s="66">
        <v>43616</v>
      </c>
      <c r="J19" s="65">
        <v>43622</v>
      </c>
      <c r="K19" s="77">
        <f>VLOOKUP(C19,'2018-19 Needs Trade Grid'!$C:$L,9,0)</f>
        <v>4</v>
      </c>
    </row>
    <row r="20" spans="1:11" ht="50.25" customHeight="1" x14ac:dyDescent="0.25">
      <c r="A20" s="81" t="s">
        <v>23</v>
      </c>
      <c r="B20" s="64"/>
      <c r="C20" s="16" t="s">
        <v>229</v>
      </c>
      <c r="D20" s="62" t="s">
        <v>16</v>
      </c>
      <c r="E20" s="62" t="s">
        <v>62</v>
      </c>
      <c r="F20" s="62" t="s">
        <v>230</v>
      </c>
      <c r="G20" s="65">
        <v>43595</v>
      </c>
      <c r="H20" s="65">
        <v>43602</v>
      </c>
      <c r="I20" s="65">
        <v>43623</v>
      </c>
      <c r="J20" s="65">
        <v>43629</v>
      </c>
      <c r="K20" s="77">
        <f>VLOOKUP(C20,'2018-19 Needs Trade Grid'!$C:$L,9,0)</f>
        <v>4</v>
      </c>
    </row>
    <row r="21" spans="1:11" ht="50.25" customHeight="1" x14ac:dyDescent="0.25">
      <c r="A21" s="81" t="s">
        <v>38</v>
      </c>
      <c r="B21" s="64"/>
      <c r="C21" s="16" t="s">
        <v>231</v>
      </c>
      <c r="D21" s="62" t="s">
        <v>114</v>
      </c>
      <c r="E21" s="62" t="s">
        <v>232</v>
      </c>
      <c r="F21" s="62" t="s">
        <v>233</v>
      </c>
      <c r="G21" s="66">
        <v>43602</v>
      </c>
      <c r="H21" s="66">
        <v>43609</v>
      </c>
      <c r="I21" s="66">
        <v>43630</v>
      </c>
      <c r="J21" s="65">
        <v>43636</v>
      </c>
      <c r="K21" s="77">
        <v>5</v>
      </c>
    </row>
    <row r="22" spans="1:11" ht="50.25" customHeight="1" x14ac:dyDescent="0.25">
      <c r="A22" s="81" t="s">
        <v>23</v>
      </c>
      <c r="B22" s="64"/>
      <c r="C22" s="16" t="s">
        <v>234</v>
      </c>
      <c r="D22" s="62" t="s">
        <v>16</v>
      </c>
      <c r="E22" s="62" t="s">
        <v>25</v>
      </c>
      <c r="F22" s="62" t="s">
        <v>235</v>
      </c>
      <c r="G22" s="65">
        <v>43609</v>
      </c>
      <c r="H22" s="65">
        <v>43616</v>
      </c>
      <c r="I22" s="65">
        <v>43637</v>
      </c>
      <c r="J22" s="65">
        <v>43643</v>
      </c>
      <c r="K22" s="77">
        <v>25</v>
      </c>
    </row>
    <row r="23" spans="1:11" ht="162" customHeight="1" x14ac:dyDescent="0.25">
      <c r="A23" s="81" t="str">
        <f>VLOOKUP(C23,'2018-19 Needs Trade Grid'!$C:$L,10,0)</f>
        <v>All Wines</v>
      </c>
      <c r="B23" s="63"/>
      <c r="C23" s="41" t="s">
        <v>236</v>
      </c>
      <c r="D23" s="62" t="str">
        <f>VLOOKUP($C23,'2018-19 Needs Trade Grid'!$C:$F,2,0)</f>
        <v>All Countries</v>
      </c>
      <c r="E23" s="62" t="str">
        <f>VLOOKUP($C23,'2018-19 Needs Trade Grid'!$C:$F,3,0)</f>
        <v>$7.95 - $18.95</v>
      </c>
      <c r="F23" s="62" t="s">
        <v>237</v>
      </c>
      <c r="G23" s="66">
        <v>43616</v>
      </c>
      <c r="H23" s="66">
        <v>43623</v>
      </c>
      <c r="I23" s="66">
        <v>43644</v>
      </c>
      <c r="J23" s="65">
        <v>43650</v>
      </c>
      <c r="K23" s="77">
        <f>VLOOKUP(C23,'2018-19 Needs Trade Grid'!$C:$L,9,0)</f>
        <v>10</v>
      </c>
    </row>
    <row r="24" spans="1:11" ht="64.349999999999994" customHeight="1" x14ac:dyDescent="0.25">
      <c r="A24" s="81" t="s">
        <v>31</v>
      </c>
      <c r="B24" s="64"/>
      <c r="C24" s="44" t="s">
        <v>238</v>
      </c>
      <c r="D24" s="62" t="s">
        <v>20</v>
      </c>
      <c r="E24" s="62" t="s">
        <v>17</v>
      </c>
      <c r="F24" s="62" t="s">
        <v>239</v>
      </c>
      <c r="G24" s="65">
        <v>43623</v>
      </c>
      <c r="H24" s="65">
        <v>43630</v>
      </c>
      <c r="I24" s="65">
        <v>43651</v>
      </c>
      <c r="J24" s="65">
        <v>43657</v>
      </c>
      <c r="K24" s="77">
        <v>25</v>
      </c>
    </row>
    <row r="25" spans="1:11" ht="85.5" customHeight="1" x14ac:dyDescent="0.25">
      <c r="A25" s="81" t="str">
        <f>VLOOKUP(C25,'2018-19 Needs Trade Grid'!$C:$L,10,0)</f>
        <v>Beer &amp; Cider</v>
      </c>
      <c r="B25" s="63"/>
      <c r="C25" s="16" t="s">
        <v>240</v>
      </c>
      <c r="D25" s="62" t="str">
        <f>VLOOKUP($C25,'2018-19 Needs Trade Grid'!$C:$F,2,0)</f>
        <v>Canada (Ontario)</v>
      </c>
      <c r="E25" s="62" t="str">
        <f>VLOOKUP($C25,'2018-19 Needs Trade Grid'!$C:$F,3,0)</f>
        <v>Various</v>
      </c>
      <c r="F25" s="62" t="str">
        <f>VLOOKUP($C25,'2018-19 Needs Trade Grid'!$C:$F,4,0)</f>
        <v>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(December 9 - March 2).
All tasting/lab and marketing samples must arrive labeled with the NISS or LCBO #. All lab samples go to the attention of Karen Carter.</v>
      </c>
      <c r="G25" s="65">
        <v>43623</v>
      </c>
      <c r="H25" s="65">
        <v>43630</v>
      </c>
      <c r="I25" s="65">
        <v>43651</v>
      </c>
      <c r="J25" s="65">
        <v>43657</v>
      </c>
      <c r="K25" s="77">
        <f>VLOOKUP(C25,'2018-19 Needs Trade Grid'!$C:$L,9,0)</f>
        <v>3</v>
      </c>
    </row>
    <row r="26" spans="1:11" ht="41.25" customHeight="1" x14ac:dyDescent="0.25">
      <c r="A26" s="81" t="str">
        <f>VLOOKUP(C26,'2018-19 Needs Trade Grid'!$C:$L,10,0)</f>
        <v>White Spirits</v>
      </c>
      <c r="B26" s="63"/>
      <c r="C26" s="16" t="s">
        <v>241</v>
      </c>
      <c r="D26" s="62" t="str">
        <f>VLOOKUP($C26,'2018-19 Needs Trade Grid'!$C:$F,2,0)</f>
        <v>All Countries</v>
      </c>
      <c r="E26" s="62" t="str">
        <f>VLOOKUP($C26,'2018-19 Needs Trade Grid'!$C:$F,3,0)</f>
        <v>$27.25+</v>
      </c>
      <c r="F26" s="62" t="s">
        <v>242</v>
      </c>
      <c r="G26" s="66">
        <v>43630</v>
      </c>
      <c r="H26" s="66">
        <v>43637</v>
      </c>
      <c r="I26" s="66">
        <v>43658</v>
      </c>
      <c r="J26" s="65">
        <v>43664</v>
      </c>
      <c r="K26" s="77">
        <f>VLOOKUP(C26,'2018-19 Needs Trade Grid'!$C:$L,9,0)</f>
        <v>25</v>
      </c>
    </row>
    <row r="27" spans="1:11" ht="69.75" customHeight="1" x14ac:dyDescent="0.25">
      <c r="A27" s="81" t="str">
        <f>VLOOKUP(C27,'2018-19 Needs Trade Grid'!$C:$L,10,0)</f>
        <v>Ontario Wines</v>
      </c>
      <c r="B27" s="64"/>
      <c r="C27" s="16" t="s">
        <v>243</v>
      </c>
      <c r="D27" s="62" t="str">
        <f>VLOOKUP($C27,'2018-19 Needs Trade Grid'!$C:$F,2,0)</f>
        <v>Canada (Ontario)</v>
      </c>
      <c r="E27" s="62" t="str">
        <f>VLOOKUP($C27,'2018-19 Needs Trade Grid'!$C:$F,3,0)</f>
        <v>Various</v>
      </c>
      <c r="F27" s="62" t="str">
        <f>VLOOKUP($C27,'2018-19 Needs Trade Grid'!$C:$F,4,0)</f>
        <v xml:space="preserve">Obtain permission of category/product manager before submitting to ad hoc tenders. For wines not covered in other product calls within this needs letter. </v>
      </c>
      <c r="G27" s="65">
        <v>43637</v>
      </c>
      <c r="H27" s="65">
        <v>43644</v>
      </c>
      <c r="I27" s="65">
        <v>43665</v>
      </c>
      <c r="J27" s="65">
        <v>43671</v>
      </c>
      <c r="K27" s="77">
        <f>VLOOKUP(C27,'2018-19 Needs Trade Grid'!$C:$L,9,0)</f>
        <v>25</v>
      </c>
    </row>
    <row r="28" spans="1:11" ht="81.75" customHeight="1" x14ac:dyDescent="0.25">
      <c r="A28" s="81" t="str">
        <f>VLOOKUP(C28,'2018-19 Needs Trade Grid'!$C:$L,10,0)</f>
        <v>European Wines</v>
      </c>
      <c r="B28" s="63"/>
      <c r="C28" s="16" t="s">
        <v>244</v>
      </c>
      <c r="D28" s="62" t="str">
        <f>VLOOKUP($C28,'2018-19 Needs Trade Grid'!$C:$F,2,0)</f>
        <v>All EW Countries</v>
      </c>
      <c r="E28" s="62" t="str">
        <f>VLOOKUP($C28,'2018-19 Needs Trade Grid'!$C:$F,3,0)</f>
        <v>Various</v>
      </c>
      <c r="F28" s="62" t="str">
        <f>VLOOKUP($C28,'2018-19 Needs Trade Grid'!$C:$F,4,0)</f>
        <v>Obtain permission of category/product manager before submitting to ad hoc tenders. For wines not covered in other product calls within this needs letter, looking for exceptional innovation or high rate of success in other markets.</v>
      </c>
      <c r="G28" s="65">
        <v>43637</v>
      </c>
      <c r="H28" s="65">
        <v>43644</v>
      </c>
      <c r="I28" s="65">
        <v>43665</v>
      </c>
      <c r="J28" s="65">
        <v>43671</v>
      </c>
      <c r="K28" s="77">
        <f>VLOOKUP(C28,'2018-19 Needs Trade Grid'!$C:$L,9,0)</f>
        <v>25</v>
      </c>
    </row>
    <row r="29" spans="1:11" ht="85.5" customHeight="1" x14ac:dyDescent="0.25">
      <c r="A29" s="81" t="str">
        <f>VLOOKUP(C29,'2018-19 Needs Trade Grid'!$C:$L,10,0)</f>
        <v>New World Wines</v>
      </c>
      <c r="B29" s="63"/>
      <c r="C29" s="16" t="s">
        <v>245</v>
      </c>
      <c r="D29" s="62" t="str">
        <f>VLOOKUP($C29,'2018-19 Needs Trade Grid'!$C:$F,2,0)</f>
        <v>All NW Countries</v>
      </c>
      <c r="E29" s="62" t="str">
        <f>VLOOKUP($C29,'2018-19 Needs Trade Grid'!$C:$F,3,0)</f>
        <v>Various</v>
      </c>
      <c r="F29" s="62" t="str">
        <f>VLOOKUP($C29,'2018-19 Needs Trade Grid'!$C:$F,4,0)</f>
        <v>For wines directly solicited by the category/product manager. Utilized to capitalize on immediate needs and/or wines not covered in the varietal tenders. Obtain permission of category/product manager before submitting to ad hoc tenders.</v>
      </c>
      <c r="G29" s="65">
        <v>43637</v>
      </c>
      <c r="H29" s="65">
        <v>43644</v>
      </c>
      <c r="I29" s="65">
        <v>43665</v>
      </c>
      <c r="J29" s="65">
        <v>43671</v>
      </c>
      <c r="K29" s="77">
        <f>VLOOKUP(C29,'2018-19 Needs Trade Grid'!$C:$L,9,0)</f>
        <v>25</v>
      </c>
    </row>
    <row r="30" spans="1:11" ht="71.25" customHeight="1" x14ac:dyDescent="0.25">
      <c r="A30" s="81" t="str">
        <f>VLOOKUP(C30,'2018-19 Needs Trade Grid'!$C:$L,10,0)</f>
        <v>White Spirits</v>
      </c>
      <c r="B30" s="63"/>
      <c r="C30" s="16" t="s">
        <v>246</v>
      </c>
      <c r="D30" s="62" t="str">
        <f>VLOOKUP($C30,'2018-19 Needs Trade Grid'!$C:$F,2,0)</f>
        <v>All Countries</v>
      </c>
      <c r="E30" s="62" t="str">
        <f>VLOOKUP($C30,'2018-19 Needs Trade Grid'!$C:$F,3,0)</f>
        <v>$27.25+</v>
      </c>
      <c r="F30" s="62" t="str">
        <f>VLOOKUP($C30,'2018-19 Needs Trade Grid'!$C:$F,4,0)</f>
        <v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$28.00-$39.95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Spirits Boutiques: As part of the online product strategy, lcbo.com will house Spirits Boutiques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v>
      </c>
      <c r="G30" s="66">
        <v>43644</v>
      </c>
      <c r="H30" s="66">
        <v>43651</v>
      </c>
      <c r="I30" s="66">
        <v>43672</v>
      </c>
      <c r="J30" s="65">
        <v>43678</v>
      </c>
      <c r="K30" s="77">
        <f>VLOOKUP(C30,'2018-19 Needs Trade Grid'!$C:$L,9,0)</f>
        <v>25</v>
      </c>
    </row>
    <row r="31" spans="1:11" ht="117.75" customHeight="1" x14ac:dyDescent="0.25">
      <c r="A31" s="81" t="str">
        <f>VLOOKUP(C31,'2018-19 Needs Trade Grid'!$C:$L,10,0)</f>
        <v>All Wines</v>
      </c>
      <c r="B31" s="64"/>
      <c r="C31" s="16" t="s">
        <v>110</v>
      </c>
      <c r="D31" s="62" t="str">
        <f>VLOOKUP($C31,'2018-19 Needs Trade Grid'!$C:$F,2,0)</f>
        <v>All Countries</v>
      </c>
      <c r="E31" s="62" t="str">
        <f>VLOOKUP($C31,'2018-19 Needs Trade Grid'!$C:$F,3,0)</f>
        <v>$8.95 - $15.95</v>
      </c>
      <c r="F31" s="62" t="str">
        <f>VLOOKUP($C31,'2018-19 Needs Trade Grid'!$C:$F,4,0)</f>
        <v>Sample deadline and tasting date subject to change. Successful applicants will be notified of any changes. Preference for wines $13.95 and under, and only wines of 2018 vintage (actual tasting will take place after the harvest and apply only to pre-selected products whose agents will be notified). Actively looking for submissions from California, in addition to Europe (Portugal, Spain, Austria and other sources where the wine-of-the-vintage tradition exists) and Ontario. Must be able to meet the shipping timelines for Nov. 15, 2018 Nouveau retail program launch.</v>
      </c>
      <c r="G31" s="65">
        <v>43651</v>
      </c>
      <c r="H31" s="65">
        <v>43658</v>
      </c>
      <c r="I31" s="65">
        <v>43679</v>
      </c>
      <c r="J31" s="65">
        <v>43685</v>
      </c>
      <c r="K31" s="77">
        <f>VLOOKUP(C31,'2018-19 Needs Trade Grid'!$C:$L,9,0)</f>
        <v>5</v>
      </c>
    </row>
    <row r="32" spans="1:11" ht="61.5" customHeight="1" x14ac:dyDescent="0.25">
      <c r="A32" s="81" t="str">
        <f>VLOOKUP(C32,'2018-19 Needs Trade Grid'!$C:$L,10,0)</f>
        <v>Beer &amp; Cider</v>
      </c>
      <c r="B32" s="63"/>
      <c r="C32" s="16" t="s">
        <v>247</v>
      </c>
      <c r="D32" s="62" t="str">
        <f>VLOOKUP($C32,'2018-19 Needs Trade Grid'!$C:$F,2,0)</f>
        <v>All Countries (excluding Ontario Craft Beer)</v>
      </c>
      <c r="E32" s="62" t="str">
        <f>VLOOKUP($C32,'2018-19 Needs Trade Grid'!$C:$F,3,0)</f>
        <v>Various</v>
      </c>
      <c r="F32" s="62" t="str">
        <f>VLOOKUP($C32,'2018-19 Needs Trade Grid'!$C:$F,4,0)</f>
        <v>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All tasting/lab and marketing samples must arrive labeled with the NISS or LCBO #. All lab samples go to the attention of Karen Carter.</v>
      </c>
      <c r="G32" s="66">
        <v>43658</v>
      </c>
      <c r="H32" s="66">
        <v>43665</v>
      </c>
      <c r="I32" s="66">
        <v>43686</v>
      </c>
      <c r="J32" s="65">
        <v>43692</v>
      </c>
      <c r="K32" s="77">
        <f>VLOOKUP(C32,'2018-19 Needs Trade Grid'!$C:$L,9,0)</f>
        <v>3</v>
      </c>
    </row>
    <row r="33" spans="1:11" ht="119.25" customHeight="1" x14ac:dyDescent="0.25">
      <c r="A33" s="81" t="str">
        <f>VLOOKUP(C33,'2018-19 Needs Trade Grid'!$C:$L,10,0)</f>
        <v>All Wines</v>
      </c>
      <c r="B33" s="64"/>
      <c r="C33" s="16" t="s">
        <v>248</v>
      </c>
      <c r="D33" s="62" t="str">
        <f>VLOOKUP($C33,'2018-19 Needs Trade Grid'!$C:$F,2,0)</f>
        <v>All Countries</v>
      </c>
      <c r="E33" s="62" t="str">
        <f>VLOOKUP($C33,'2018-19 Needs Trade Grid'!$C:$F,3,0)</f>
        <v>$8.95 - $15.95</v>
      </c>
      <c r="F33" s="62" t="str">
        <f>VLOOKUP($C33,'2018-19 Needs Trade Grid'!$C:$F,4,0)</f>
        <v xml:space="preserve">Looking for still white, sparkling and flavoured wines (i.e., sangria) that capitalize on summer consumption behaviours. Also considering new format sizes such as single-serve wines. Preference for wines with labels that provide instant association with summer. Considering both new and existing brands. Exceptional price/value is paramount. </v>
      </c>
      <c r="G33" s="65">
        <v>43665</v>
      </c>
      <c r="H33" s="65">
        <v>43672</v>
      </c>
      <c r="I33" s="65">
        <v>43693</v>
      </c>
      <c r="J33" s="65">
        <v>43699</v>
      </c>
      <c r="K33" s="77">
        <f>VLOOKUP(C33,'2018-19 Needs Trade Grid'!$C:$L,9,0)</f>
        <v>10</v>
      </c>
    </row>
    <row r="34" spans="1:11" ht="42.75" customHeight="1" x14ac:dyDescent="0.25">
      <c r="A34" s="81" t="str">
        <f>VLOOKUP(C34,'2018-19 Needs Trade Grid'!$C:$L,10,0)</f>
        <v>Brown Spirits</v>
      </c>
      <c r="B34" s="109"/>
      <c r="C34" s="33" t="s">
        <v>249</v>
      </c>
      <c r="D34" s="62" t="str">
        <f>VLOOKUP($C34,'2018-19 Needs Trade Grid'!$C:$F,2,0)</f>
        <v>All Countries</v>
      </c>
      <c r="E34" s="62" t="str">
        <f>VLOOKUP($C34,'2018-19 Needs Trade Grid'!$C:$F,3,0)</f>
        <v>$39.95-$300 +</v>
      </c>
      <c r="F34" s="62" t="str">
        <f>VLOOKUP($C34,'2018-19 Needs Trade Grid'!$C:$F,4,0)</f>
        <v xml:space="preserve">Premium whiskies from around the world. Products should be unique, award winning and highly regarded. Preference may be given to new brands or emerging regions new to the Ontario market. Submissions are considered for a quarterly release in the Whisky Shop program (120 stores). The spring turn duration is April to July. The summer turn duration is July 2017 to Oct 2017. 750mL and 200mL equivalents are encouraged.
Distillery features may be considered, meaning 3-5 products from one distillery will be featured. To be considered for a distillery feature, a written proposal must be submitted to the category prior to the pre-submission deadline.
</v>
      </c>
      <c r="G34" s="66">
        <v>43672</v>
      </c>
      <c r="H34" s="66">
        <v>43679</v>
      </c>
      <c r="I34" s="66">
        <v>43700</v>
      </c>
      <c r="J34" s="65">
        <v>43706</v>
      </c>
      <c r="K34" s="77">
        <f>VLOOKUP(C34,'2018-19 Needs Trade Grid'!$C:$L,9,0)</f>
        <v>10</v>
      </c>
    </row>
    <row r="35" spans="1:11" ht="42.75" customHeight="1" x14ac:dyDescent="0.25">
      <c r="A35" s="81" t="str">
        <f>VLOOKUP(C35,'2018-19 Needs Trade Grid'!$C:$L,10,0)</f>
        <v>Spirits</v>
      </c>
      <c r="B35" s="108"/>
      <c r="C35" s="16" t="s">
        <v>19</v>
      </c>
      <c r="D35" s="62" t="str">
        <f>VLOOKUP($C35,'2018-19 Needs Trade Grid'!$C:$F,2,0)</f>
        <v>Canada (Ontario)</v>
      </c>
      <c r="E35" s="62">
        <f>VLOOKUP($C35,'2018-19 Needs Trade Grid'!$C:$F,3,0)</f>
        <v>27.75</v>
      </c>
      <c r="F35" s="62" t="str">
        <f>VLOOKUP($C35,'2018-19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35" s="65">
        <v>43679</v>
      </c>
      <c r="H35" s="65">
        <v>43686</v>
      </c>
      <c r="I35" s="65">
        <v>43707</v>
      </c>
      <c r="J35" s="65">
        <v>43713</v>
      </c>
      <c r="K35" s="77">
        <f>VLOOKUP(C35,'2018-19 Needs Trade Grid'!$C:$L,9,0)</f>
        <v>4</v>
      </c>
    </row>
    <row r="36" spans="1:11" ht="56.65" customHeight="1" x14ac:dyDescent="0.25">
      <c r="A36" s="81" t="s">
        <v>250</v>
      </c>
      <c r="B36" s="63"/>
      <c r="C36" s="16" t="s">
        <v>123</v>
      </c>
      <c r="D36" s="62" t="s">
        <v>16</v>
      </c>
      <c r="E36" s="62" t="s">
        <v>251</v>
      </c>
      <c r="F36" s="62" t="str">
        <f>VLOOKUP($C36,'2018-19 Needs Trade Grid'!$C:$F,4,0)</f>
        <v>Single-serve or multi-packs. Range of spirit/wine bases will be considered. Products that target a diversified customer base and appeal to consumers' changing taste profiles (i.e., less sweet, low calorie/sugar, natural ingredients) are of special interest. Brands that target current refreshment trends are preferred (i.e., craft, single-serve, male-focused).
Preference will be given to products with premium and/or environmentally friendly packaging. Preference will also be given to brands that are spirit-based, exclusive to the LCBO and produced domestically. Shooter formats, products with caffeine levels &gt;30mg/serve, and open-ended carriers will not be considered. 100% malt-based products will also not be considered; However, products that combine a malt + spirit base are encouraged and will be considered under a spirit-based markup structure.
Licensee-only opportunities are of interest.
Party packs for the spring/summer season should be submitted under this call for consideration.</v>
      </c>
      <c r="G36" s="65">
        <v>43679</v>
      </c>
      <c r="H36" s="65">
        <v>43686</v>
      </c>
      <c r="I36" s="65">
        <v>43707</v>
      </c>
      <c r="J36" s="65">
        <v>43713</v>
      </c>
      <c r="K36" s="77">
        <f>VLOOKUP(C36,'2018-19 Needs Trade Grid'!$C:$L,9,0)</f>
        <v>25</v>
      </c>
    </row>
    <row r="37" spans="1:11" ht="74.099999999999994" customHeight="1" x14ac:dyDescent="0.25">
      <c r="A37" s="81" t="s">
        <v>250</v>
      </c>
      <c r="B37" s="63"/>
      <c r="C37" s="16" t="s">
        <v>127</v>
      </c>
      <c r="D37" s="62" t="s">
        <v>16</v>
      </c>
      <c r="E37" s="62" t="s">
        <v>252</v>
      </c>
      <c r="F37" s="62" t="str">
        <f>VLOOKUP($C37,'2018-19 Needs Trade Grid'!$C:$F,4,0)</f>
        <v>Multi-serve formats (750 mL or larger). Easy solutions for both new and traditional cocktails in ready-to-serve, entertaining-sized formats. Range of spirit bases will be considered. Leading brand name spirits/mixes are requested. Large-format offerings are of interest. Liquids should deliver the appropriate ABV for the cocktail. An evolution of the current assortment is essential. Preference will be given to products with premium and/or environmentally friendly packaging, and to those with year-round appeal. Preference will also be given to brands that are spirit-based, exclusive to the LCBO and produced domestically.
Licensee-only opportunities are of interest.</v>
      </c>
      <c r="G37" s="65">
        <v>43679</v>
      </c>
      <c r="H37" s="65">
        <v>43686</v>
      </c>
      <c r="I37" s="65">
        <v>43707</v>
      </c>
      <c r="J37" s="65">
        <v>43713</v>
      </c>
      <c r="K37" s="77">
        <f>VLOOKUP(C37,'2018-19 Needs Trade Grid'!$C:$L,9,0)</f>
        <v>25</v>
      </c>
    </row>
    <row r="38" spans="1:11" ht="41.1" customHeight="1" x14ac:dyDescent="0.25">
      <c r="A38" s="81" t="str">
        <f>VLOOKUP(C38,'2018-19 Needs Trade Grid'!$C:$L,10,0)</f>
        <v>Beer &amp; Cider</v>
      </c>
      <c r="B38" s="63"/>
      <c r="C38" s="16" t="s">
        <v>253</v>
      </c>
      <c r="D38" s="62" t="str">
        <f>VLOOKUP($C38,'2018-19 Needs Trade Grid'!$C:$F,2,0)</f>
        <v>Canada (Ontario)</v>
      </c>
      <c r="E38" s="62" t="str">
        <f>VLOOKUP($C38,'2018-19 Needs Trade Grid'!$C:$F,3,0)</f>
        <v>Various</v>
      </c>
      <c r="F38" s="62" t="str">
        <f>VLOOKUP($C38,'2018-19 Needs Trade Grid'!$C:$F,4,0)</f>
        <v>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v>
      </c>
      <c r="G38" s="66">
        <v>43686</v>
      </c>
      <c r="H38" s="66">
        <v>43693</v>
      </c>
      <c r="I38" s="66">
        <v>43714</v>
      </c>
      <c r="J38" s="65">
        <v>43720</v>
      </c>
      <c r="K38" s="77">
        <f>VLOOKUP(C38,'2018-19 Needs Trade Grid'!$C:$L,9,0)</f>
        <v>3</v>
      </c>
    </row>
    <row r="39" spans="1:11" ht="42.75" customHeight="1" x14ac:dyDescent="0.25">
      <c r="A39" s="81" t="s">
        <v>48</v>
      </c>
      <c r="B39" s="64"/>
      <c r="C39" s="33" t="s">
        <v>254</v>
      </c>
      <c r="D39" s="62" t="s">
        <v>255</v>
      </c>
      <c r="E39" s="62" t="s">
        <v>74</v>
      </c>
      <c r="F39" s="62" t="s">
        <v>256</v>
      </c>
      <c r="G39" s="65">
        <v>43693</v>
      </c>
      <c r="H39" s="65">
        <v>43700</v>
      </c>
      <c r="I39" s="65">
        <v>43721</v>
      </c>
      <c r="J39" s="65">
        <v>43727</v>
      </c>
      <c r="K39" s="77">
        <v>6</v>
      </c>
    </row>
    <row r="40" spans="1:11" ht="42.75" customHeight="1" x14ac:dyDescent="0.25">
      <c r="A40" s="81" t="str">
        <f>VLOOKUP(C40,'2018-19 Needs Trade Grid'!$C:$L,10,0)</f>
        <v>Brown Spirits</v>
      </c>
      <c r="B40" s="109"/>
      <c r="C40" s="33" t="s">
        <v>257</v>
      </c>
      <c r="D40" s="62" t="str">
        <f>VLOOKUP($C40,'2018-19 Needs Trade Grid'!$C:$F,2,0)</f>
        <v>All countries</v>
      </c>
      <c r="E40" s="62" t="str">
        <f>VLOOKUP($C40,'2018-19 Needs Trade Grid'!$C:$F,3,0)</f>
        <v>(Seasonal Liqueurs) $20.00 -$39.95
(Cocktail Essentials) $20.00+
                                   (Tequila) $36.95 - +$99.95</v>
      </c>
      <c r="F40" s="62" t="str">
        <f>VLOOKUP($C40,'2018-19 Needs Trade Grid'!$C:$F,4,0)</f>
        <v xml:space="preserve">Seasonal Liqueurs: Preference will be given to brand extensions or branded program with new and innovative flavours. Preference will be given to products that fall in the $20.00-$29.95 price range (750mL). Strong marketing support required.
Commitment to gaining licensee support. Brand or size extensions.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(target 24% of total sales).
</v>
      </c>
      <c r="G40" s="66">
        <v>43700</v>
      </c>
      <c r="H40" s="66">
        <v>43707</v>
      </c>
      <c r="I40" s="66">
        <v>43728</v>
      </c>
      <c r="J40" s="65">
        <v>43734</v>
      </c>
      <c r="K40" s="77">
        <f>VLOOKUP(C40,'2018-19 Needs Trade Grid'!$C:$L,9,0)</f>
        <v>6</v>
      </c>
    </row>
    <row r="41" spans="1:11" ht="42.75" customHeight="1" x14ac:dyDescent="0.25">
      <c r="A41" s="81" t="str">
        <f>VLOOKUP(C41,'2018-19 Needs Trade Grid'!$C:$L,10,0)</f>
        <v>White Spirits</v>
      </c>
      <c r="B41" s="64"/>
      <c r="C41" s="16" t="s">
        <v>229</v>
      </c>
      <c r="D41" s="62" t="str">
        <f>VLOOKUP($C41,'2018-19 Needs Trade Grid'!$C:$F,2,0)</f>
        <v>All Countries</v>
      </c>
      <c r="E41" s="62" t="str">
        <f>VLOOKUP($C41,'2018-19 Needs Trade Grid'!$C:$F,3,0)</f>
        <v>$28.00+</v>
      </c>
      <c r="F41" s="62" t="s">
        <v>230</v>
      </c>
      <c r="G41" s="65">
        <v>43707</v>
      </c>
      <c r="H41" s="65">
        <v>43714</v>
      </c>
      <c r="I41" s="65">
        <v>43735</v>
      </c>
      <c r="J41" s="65">
        <v>43741</v>
      </c>
      <c r="K41" s="77">
        <f>VLOOKUP(C41,'2018-19 Needs Trade Grid'!$C:$L,9,0)</f>
        <v>4</v>
      </c>
    </row>
    <row r="42" spans="1:11" ht="42.75" customHeight="1" x14ac:dyDescent="0.25">
      <c r="A42" s="81" t="str">
        <f>VLOOKUP(C42,'2018-19 Needs Trade Grid'!$C:$L,10,0)</f>
        <v>Ontario Wines</v>
      </c>
      <c r="B42" s="63"/>
      <c r="C42" s="16" t="s">
        <v>146</v>
      </c>
      <c r="D42" s="62" t="str">
        <f>VLOOKUP($C42,'2018-19 Needs Trade Grid'!$C:$F,2,0)</f>
        <v>Canada (Ontario)</v>
      </c>
      <c r="E42" s="62" t="str">
        <f>VLOOKUP($C42,'2018-19 Needs Trade Grid'!$C:$F,3,0)</f>
        <v>$11.95-$19.95</v>
      </c>
      <c r="F42" s="62" t="str">
        <f>VLOOKUP($C42,'2018-19 Needs Trade Grid'!$C:$F,4,0)</f>
        <v xml:space="preserve">New LCBO VQA wines. All red or white varietal wines and blends will be considered. Strong brand proposition, compelling packaging and a well-considered marketing support/plan will be heavily influential. Wines must represent exceptional price/value relative to competitive set. </v>
      </c>
      <c r="G42" s="66">
        <v>43714</v>
      </c>
      <c r="H42" s="66">
        <v>43721</v>
      </c>
      <c r="I42" s="66">
        <v>43742</v>
      </c>
      <c r="J42" s="65">
        <v>43748</v>
      </c>
      <c r="K42" s="77">
        <f>VLOOKUP(C42,'2018-19 Needs Trade Grid'!$C:$L,9,0)</f>
        <v>25</v>
      </c>
    </row>
    <row r="43" spans="1:11" ht="42.75" customHeight="1" x14ac:dyDescent="0.25">
      <c r="A43" s="81" t="str">
        <f>VLOOKUP(C43,'2018-19 Needs Trade Grid'!$C:$L,10,0)</f>
        <v>White Spirits</v>
      </c>
      <c r="B43" s="64"/>
      <c r="C43" s="16" t="s">
        <v>241</v>
      </c>
      <c r="D43" s="62" t="str">
        <f>VLOOKUP($C43,'2018-19 Needs Trade Grid'!$C:$F,2,0)</f>
        <v>All Countries</v>
      </c>
      <c r="E43" s="62" t="str">
        <f>VLOOKUP($C43,'2018-19 Needs Trade Grid'!$C:$F,3,0)</f>
        <v>$27.25+</v>
      </c>
      <c r="F43" s="62" t="s">
        <v>242</v>
      </c>
      <c r="G43" s="65">
        <v>43721</v>
      </c>
      <c r="H43" s="65">
        <v>43728</v>
      </c>
      <c r="I43" s="65">
        <v>43749</v>
      </c>
      <c r="J43" s="65">
        <v>43755</v>
      </c>
      <c r="K43" s="77">
        <f>VLOOKUP(C43,'2018-19 Needs Trade Grid'!$C:$L,9,0)</f>
        <v>25</v>
      </c>
    </row>
    <row r="44" spans="1:11" ht="42.75" customHeight="1" x14ac:dyDescent="0.25">
      <c r="A44" s="81" t="str">
        <f>VLOOKUP(C44,'2018-19 Needs Trade Grid'!$C:$L,10,0)</f>
        <v>Beer &amp; Cider</v>
      </c>
      <c r="B44" s="64"/>
      <c r="C44" s="16" t="s">
        <v>151</v>
      </c>
      <c r="D44" s="62" t="str">
        <f>VLOOKUP($C44,'2018-19 Needs Trade Grid'!$C:$F,2,0)</f>
        <v>All Countries</v>
      </c>
      <c r="E44" s="62" t="str">
        <f>VLOOKUP($C44,'2018-19 Needs Trade Grid'!$C:$F,3,0)</f>
        <v>Competitive With Current Assortment</v>
      </c>
      <c r="F44" s="62" t="str">
        <f>VLOOKUP($C44,'2018-19 Needs Trade Grid'!$C:$F,4,0)</f>
        <v>Domestic, imported and craft cider and perry will be considered in both traditional and flavoured styles.  Single-serve tall cans are preferred by our cider customers. However, other formats will be considered. Value offered should be competitive with the current assortment.</v>
      </c>
      <c r="G44" s="66">
        <v>43728</v>
      </c>
      <c r="H44" s="66">
        <v>43735</v>
      </c>
      <c r="I44" s="66">
        <v>43756</v>
      </c>
      <c r="J44" s="65">
        <v>43762</v>
      </c>
      <c r="K44" s="77">
        <v>3</v>
      </c>
    </row>
    <row r="45" spans="1:11" ht="42.75" customHeight="1" x14ac:dyDescent="0.25">
      <c r="A45" s="81" t="str">
        <f>VLOOKUP(C45,'2018-19 Needs Trade Grid'!$C:$L,10,0)</f>
        <v>White Spirits</v>
      </c>
      <c r="B45" s="64"/>
      <c r="C45" s="16" t="s">
        <v>246</v>
      </c>
      <c r="D45" s="62" t="str">
        <f>VLOOKUP($C45,'2018-19 Needs Trade Grid'!$C:$F,2,0)</f>
        <v>All Countries</v>
      </c>
      <c r="E45" s="62" t="str">
        <f>VLOOKUP($C45,'2018-19 Needs Trade Grid'!$C:$F,3,0)</f>
        <v>$27.25+</v>
      </c>
      <c r="F45" s="62" t="str">
        <f>VLOOKUP($C45,'2018-19 Needs Trade Grid'!$C:$F,4,0)</f>
        <v xml:space="preserve">Consideration will be given for the following purchases: 
Year-round Premium, Super-Premium and Deluxe vodka with established, successful brands in other markets or new brands with innovative packaging and/or targeting a new customer. Authenticity at all touchpoints is key. Strong marketing support required. Preference will be given to products priced $28.00-$39.95 to support the trade-up strategy.
Seasonal/one-shot Premium, Super-Premium and Deluxe vodka products that offer strong points of difference to the current assortment (i.e., local, craft/artisanal, unique distillation methods or marketing approaches). Success in other markets is a benefit.
Vodka gifts: Seasonal/one-shot opportunities are encouraged and will be considered in this call. Launch timeframe will depend on the appropriate occasion/season (i.e., Father's Day).
Spirits Boutiques: As part of the online product strategy, lcbo.com will house Spirits Boutiques on an on-going basis. These one-shot purchases will  appeal to the vodka connoisseur and offer strong points of difference to the current assortment, such as niche assortment products, highly allocated products or special edition bottles. These will be very small buys and may also have a limited store distribution.
</v>
      </c>
      <c r="G45" s="65">
        <v>43735</v>
      </c>
      <c r="H45" s="65">
        <v>43742</v>
      </c>
      <c r="I45" s="65">
        <v>43763</v>
      </c>
      <c r="J45" s="65">
        <v>43769</v>
      </c>
      <c r="K45" s="77">
        <f>VLOOKUP(C45,'2018-19 Needs Trade Grid'!$C:$L,9,0)</f>
        <v>25</v>
      </c>
    </row>
    <row r="46" spans="1:11" ht="42.75" customHeight="1" x14ac:dyDescent="0.25">
      <c r="A46" s="81" t="s">
        <v>31</v>
      </c>
      <c r="B46" s="63"/>
      <c r="C46" s="44" t="s">
        <v>258</v>
      </c>
      <c r="D46" s="62" t="s">
        <v>20</v>
      </c>
      <c r="E46" s="62" t="s">
        <v>17</v>
      </c>
      <c r="F46" s="62" t="s">
        <v>259</v>
      </c>
      <c r="G46" s="66">
        <v>43742</v>
      </c>
      <c r="H46" s="66">
        <v>43749</v>
      </c>
      <c r="I46" s="66">
        <v>43770</v>
      </c>
      <c r="J46" s="65">
        <v>43776</v>
      </c>
      <c r="K46" s="77">
        <v>25</v>
      </c>
    </row>
    <row r="47" spans="1:11" ht="42.75" customHeight="1" x14ac:dyDescent="0.25">
      <c r="A47" s="81" t="str">
        <f>VLOOKUP(C47,'2018-19 Needs Trade Grid'!$C:$L,10,0)</f>
        <v>Beer &amp; Cider</v>
      </c>
      <c r="B47" s="64"/>
      <c r="C47" s="16" t="s">
        <v>260</v>
      </c>
      <c r="D47" s="62" t="str">
        <f>VLOOKUP($C47,'2018-19 Needs Trade Grid'!$C:$F,2,0)</f>
        <v>All Countries (excluding Ontario Craft Beer)</v>
      </c>
      <c r="E47" s="62" t="str">
        <f>VLOOKUP($C47,'2018-19 Needs Trade Grid'!$C:$F,3,0)</f>
        <v>Various</v>
      </c>
      <c r="F47" s="62" t="str">
        <f>VLOOKUP($C47,'2018-19 Needs Trade Grid'!$C:$F,4,0)</f>
        <v>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P7 through P9.
All tasting/lab and marketing samples must arrive labeled with the NISS or LCBO #. All lab samples go to the attention of Karen Carter.</v>
      </c>
      <c r="G47" s="65">
        <v>43749</v>
      </c>
      <c r="H47" s="65">
        <v>43756</v>
      </c>
      <c r="I47" s="65">
        <v>43777</v>
      </c>
      <c r="J47" s="65">
        <v>43783</v>
      </c>
      <c r="K47" s="77">
        <f>VLOOKUP(C47,'2018-19 Needs Trade Grid'!$C:$L,9,0)</f>
        <v>3</v>
      </c>
    </row>
    <row r="48" spans="1:11" ht="42.75" customHeight="1" x14ac:dyDescent="0.25">
      <c r="A48" s="81" t="str">
        <f>VLOOKUP(C48,'2018-19 Needs Trade Grid'!$C:$L,10,0)</f>
        <v>Beer &amp; Cider</v>
      </c>
      <c r="B48" s="63"/>
      <c r="C48" s="16" t="s">
        <v>217</v>
      </c>
      <c r="D48" s="62" t="str">
        <f>VLOOKUP($C48,'2018-19 Needs Trade Grid'!$C:$F,2,0)</f>
        <v>Canada (Ontario)</v>
      </c>
      <c r="E48" s="62" t="str">
        <f>VLOOKUP($C48,'2018-19 Needs Trade Grid'!$C:$F,3,0)</f>
        <v>Competitive With Current Assortment</v>
      </c>
      <c r="F48" s="62" t="str">
        <f>VLOOKUP($C48,'2018-19 Needs Trade Grid'!$C:$F,4,0)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48" s="66">
        <v>43756</v>
      </c>
      <c r="H48" s="66">
        <v>43763</v>
      </c>
      <c r="I48" s="66">
        <v>43784</v>
      </c>
      <c r="J48" s="65">
        <v>43790</v>
      </c>
      <c r="K48" s="77">
        <f>VLOOKUP(C48,'2018-19 Needs Trade Grid'!$C:$L,9,0)</f>
        <v>3</v>
      </c>
    </row>
    <row r="49" spans="1:11" ht="42.75" customHeight="1" x14ac:dyDescent="0.25">
      <c r="A49" s="81" t="s">
        <v>48</v>
      </c>
      <c r="B49" s="64"/>
      <c r="C49" s="16" t="s">
        <v>261</v>
      </c>
      <c r="D49" s="62" t="s">
        <v>262</v>
      </c>
      <c r="E49" s="62" t="s">
        <v>74</v>
      </c>
      <c r="F49" s="62" t="s">
        <v>263</v>
      </c>
      <c r="G49" s="65">
        <v>43763</v>
      </c>
      <c r="H49" s="65">
        <v>43770</v>
      </c>
      <c r="I49" s="65">
        <v>43791</v>
      </c>
      <c r="J49" s="65">
        <v>43797</v>
      </c>
      <c r="K49" s="77">
        <v>5</v>
      </c>
    </row>
    <row r="50" spans="1:11" ht="42.75" customHeight="1" x14ac:dyDescent="0.25">
      <c r="A50" s="81" t="str">
        <f>VLOOKUP(C50,'2018-19 Needs Trade Grid'!$C:$L,10,0)</f>
        <v>Spirits</v>
      </c>
      <c r="B50" s="109"/>
      <c r="C50" s="16" t="s">
        <v>19</v>
      </c>
      <c r="D50" s="62" t="str">
        <f>VLOOKUP($C50,'2018-19 Needs Trade Grid'!$C:$F,2,0)</f>
        <v>Canada (Ontario)</v>
      </c>
      <c r="E50" s="62">
        <f>VLOOKUP($C50,'2018-19 Needs Trade Grid'!$C:$F,3,0)</f>
        <v>27.75</v>
      </c>
      <c r="F50" s="62" t="str">
        <f>VLOOKUP($C50,'2018-19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50" s="66">
        <v>43763</v>
      </c>
      <c r="H50" s="66">
        <v>43770</v>
      </c>
      <c r="I50" s="66">
        <v>43791</v>
      </c>
      <c r="J50" s="65">
        <v>43797</v>
      </c>
      <c r="K50" s="77">
        <f>VLOOKUP(C50,'2018-19 Needs Trade Grid'!$C:$L,9,0)</f>
        <v>4</v>
      </c>
    </row>
    <row r="51" spans="1:11" ht="42.75" customHeight="1" x14ac:dyDescent="0.25">
      <c r="A51" s="81" t="s">
        <v>48</v>
      </c>
      <c r="B51" s="81"/>
      <c r="C51" s="82" t="s">
        <v>264</v>
      </c>
      <c r="D51" s="83" t="s">
        <v>265</v>
      </c>
      <c r="E51" s="83" t="s">
        <v>120</v>
      </c>
      <c r="F51" s="83" t="s">
        <v>266</v>
      </c>
      <c r="G51" s="84">
        <v>43770</v>
      </c>
      <c r="H51" s="84">
        <v>43777</v>
      </c>
      <c r="I51" s="84">
        <v>43798</v>
      </c>
      <c r="J51" s="85">
        <v>43804</v>
      </c>
      <c r="K51" s="86">
        <v>4</v>
      </c>
    </row>
    <row r="52" spans="1:11" ht="42.75" customHeight="1" x14ac:dyDescent="0.25">
      <c r="A52" s="81" t="s">
        <v>48</v>
      </c>
      <c r="B52" s="81"/>
      <c r="C52" s="82" t="s">
        <v>267</v>
      </c>
      <c r="D52" s="83" t="s">
        <v>163</v>
      </c>
      <c r="E52" s="83" t="s">
        <v>268</v>
      </c>
      <c r="F52" s="83" t="s">
        <v>269</v>
      </c>
      <c r="G52" s="85">
        <v>43777</v>
      </c>
      <c r="H52" s="85">
        <v>43784</v>
      </c>
      <c r="I52" s="85">
        <v>43805</v>
      </c>
      <c r="J52" s="85">
        <v>43811</v>
      </c>
      <c r="K52" s="86">
        <v>4</v>
      </c>
    </row>
    <row r="53" spans="1:11" ht="42.75" customHeight="1" x14ac:dyDescent="0.25">
      <c r="A53" s="67"/>
      <c r="B53" s="67"/>
      <c r="C53" s="68"/>
      <c r="D53" s="69"/>
      <c r="E53" s="69"/>
      <c r="F53" s="69"/>
      <c r="G53" s="70">
        <v>43784</v>
      </c>
      <c r="H53" s="70">
        <v>43791</v>
      </c>
      <c r="I53" s="70">
        <v>43812</v>
      </c>
      <c r="J53" s="71">
        <v>43818</v>
      </c>
      <c r="K53" s="79"/>
    </row>
    <row r="54" spans="1:11" ht="42.75" customHeight="1" x14ac:dyDescent="0.25">
      <c r="A54" s="67"/>
      <c r="B54" s="72"/>
      <c r="C54" s="68"/>
      <c r="D54" s="69"/>
      <c r="E54" s="69"/>
      <c r="F54" s="69"/>
      <c r="G54" s="71">
        <v>43791</v>
      </c>
      <c r="H54" s="71">
        <v>43798</v>
      </c>
      <c r="I54" s="71">
        <v>43819</v>
      </c>
      <c r="J54" s="71">
        <v>43825</v>
      </c>
      <c r="K54" s="79"/>
    </row>
    <row r="55" spans="1:11" ht="75" customHeight="1" x14ac:dyDescent="0.25">
      <c r="A55" s="81" t="str">
        <f>VLOOKUP(C55,'2018-19 Needs Trade Grid'!$C:$L,10,0)</f>
        <v>All Wines</v>
      </c>
      <c r="B55" s="63"/>
      <c r="C55" s="16" t="s">
        <v>110</v>
      </c>
      <c r="D55" s="62" t="str">
        <f>VLOOKUP($C55,'2018-19 Needs Trade Grid'!$C:$F,2,0)</f>
        <v>All Countries</v>
      </c>
      <c r="E55" s="62" t="str">
        <f>VLOOKUP($C55,'2018-19 Needs Trade Grid'!$C:$F,3,0)</f>
        <v>$8.95 - $15.95</v>
      </c>
      <c r="F55" s="62" t="str">
        <f>VLOOKUP($C55,'2018-19 Needs Trade Grid'!$C:$F,4,0)</f>
        <v>Sample deadline and tasting date subject to change. Successful applicants will be notified of any changes. Preference for wines $13.95 and under, and only wines of 2018 vintage (actual tasting will take place after the harvest and apply only to pre-selected products whose agents will be notified). Actively looking for submissions from California, in addition to Europe (Portugal, Spain, Austria and other sources where the wine-of-the-vintage tradition exists) and Ontario. Must be able to meet the shipping timelines for Nov. 15, 2018 Nouveau retail program launch.</v>
      </c>
      <c r="G55" s="66">
        <v>43798</v>
      </c>
      <c r="H55" s="66">
        <v>43805</v>
      </c>
      <c r="I55" s="66">
        <v>43826</v>
      </c>
      <c r="J55" s="65">
        <v>43832</v>
      </c>
      <c r="K55" s="77">
        <f>VLOOKUP(C55,'2018-19 Needs Trade Grid'!$C:$L,9,0)</f>
        <v>5</v>
      </c>
    </row>
    <row r="56" spans="1:11" ht="75" customHeight="1" x14ac:dyDescent="0.25">
      <c r="A56" s="81" t="str">
        <f>VLOOKUP(C56,'2018-19 Needs Trade Grid'!$C:$L,10,0)</f>
        <v>Ontario Wines</v>
      </c>
      <c r="B56" s="63"/>
      <c r="C56" s="41" t="s">
        <v>270</v>
      </c>
      <c r="D56" s="62" t="str">
        <f>VLOOKUP($C56,'2018-19 Needs Trade Grid'!$C:$F,2,0)</f>
        <v>Canada (Ontario)</v>
      </c>
      <c r="E56" s="62" t="str">
        <f>VLOOKUP($C56,'2018-19 Needs Trade Grid'!$C:$F,3,0)</f>
        <v>Various</v>
      </c>
      <c r="F56" s="62" t="str">
        <f>VLOOKUP($C56,'2018-19 Needs Trade Grid'!$C:$F,4,0)</f>
        <v xml:space="preserve">Obtain permission of category/product manager before submitting to adhoc tenders. For wines not covered in other Product Calls within this needs letter. </v>
      </c>
      <c r="G56" s="65">
        <v>43798</v>
      </c>
      <c r="H56" s="65">
        <v>43805</v>
      </c>
      <c r="I56" s="65">
        <v>43826</v>
      </c>
      <c r="J56" s="65">
        <v>43832</v>
      </c>
      <c r="K56" s="77">
        <f>VLOOKUP(C56,'2018-19 Needs Trade Grid'!$C:$L,9,0)</f>
        <v>25</v>
      </c>
    </row>
    <row r="57" spans="1:11" ht="75" customHeight="1" x14ac:dyDescent="0.25">
      <c r="A57" s="81" t="str">
        <f>VLOOKUP(C57,'2018-19 Needs Trade Grid'!$C:$L,10,0)</f>
        <v>European Wines</v>
      </c>
      <c r="B57" s="63"/>
      <c r="C57" s="16" t="s">
        <v>271</v>
      </c>
      <c r="D57" s="62" t="str">
        <f>VLOOKUP($C57,'2018-19 Needs Trade Grid'!$C:$F,2,0)</f>
        <v>All EW Countries</v>
      </c>
      <c r="E57" s="62" t="str">
        <f>VLOOKUP($C57,'2018-19 Needs Trade Grid'!$C:$F,3,0)</f>
        <v>Various</v>
      </c>
      <c r="F57" s="62" t="str">
        <f>VLOOKUP($C57,'2018-19 Needs Trade Grid'!$C:$F,4,0)</f>
        <v xml:space="preserve">Obtain permission of category/product manager before submitting to ad hoc tenders. For wines not covered in other product calls within this needs letter. </v>
      </c>
      <c r="G57" s="65">
        <v>43798</v>
      </c>
      <c r="H57" s="65">
        <v>43805</v>
      </c>
      <c r="I57" s="65">
        <v>43826</v>
      </c>
      <c r="J57" s="65">
        <v>43832</v>
      </c>
      <c r="K57" s="77">
        <f>VLOOKUP(C57,'2018-19 Needs Trade Grid'!$C:$L,9,0)</f>
        <v>25</v>
      </c>
    </row>
    <row r="58" spans="1:11" ht="75" customHeight="1" x14ac:dyDescent="0.25">
      <c r="A58" s="81" t="str">
        <f>VLOOKUP(C58,'2018-19 Needs Trade Grid'!$C:$L,10,0)</f>
        <v>New World Wines</v>
      </c>
      <c r="B58" s="63"/>
      <c r="C58" s="16" t="s">
        <v>272</v>
      </c>
      <c r="D58" s="62" t="str">
        <f>VLOOKUP($C58,'2018-19 Needs Trade Grid'!$C:$F,2,0)</f>
        <v>All NW Countries</v>
      </c>
      <c r="E58" s="62" t="str">
        <f>VLOOKUP($C58,'2018-19 Needs Trade Grid'!$C:$F,3,0)</f>
        <v>Various</v>
      </c>
      <c r="F58" s="62" t="str">
        <f>VLOOKUP($C58,'2018-19 Needs Trade Grid'!$C:$F,4,0)</f>
        <v>For wines directly solicited by the category/product manager. Utilized to capitalize on immediate needs and/or wines not covered in the varietal tenders. Obtain permission of category/product manager before submitting to ad hoc tenders.</v>
      </c>
      <c r="G58" s="65">
        <v>43798</v>
      </c>
      <c r="H58" s="65">
        <v>43805</v>
      </c>
      <c r="I58" s="65">
        <v>43826</v>
      </c>
      <c r="J58" s="65">
        <v>43832</v>
      </c>
      <c r="K58" s="77">
        <f>VLOOKUP(C58,'2018-19 Needs Trade Grid'!$C:$L,9,0)</f>
        <v>25</v>
      </c>
    </row>
    <row r="59" spans="1:11" ht="55.5" customHeight="1" x14ac:dyDescent="0.25">
      <c r="A59" s="81" t="str">
        <f>VLOOKUP(C59,'2018-19 Needs Trade Grid'!$C:$L,10,0)</f>
        <v>Beer &amp; Cider</v>
      </c>
      <c r="B59" s="64"/>
      <c r="C59" s="16" t="s">
        <v>273</v>
      </c>
      <c r="D59" s="62" t="str">
        <f>VLOOKUP($C59,'2018-19 Needs Trade Grid'!$C:$F,2,0)</f>
        <v>Canada (Ontario)</v>
      </c>
      <c r="E59" s="62" t="str">
        <f>VLOOKUP($C59,'2018-19 Needs Trade Grid'!$C:$F,3,0)</f>
        <v>Various</v>
      </c>
      <c r="F59" s="62" t="str">
        <f>VLOOKUP($C59,'2018-19 Needs Trade Grid'!$C:$F,4,0)</f>
        <v>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v>
      </c>
      <c r="G59" s="65">
        <v>43805</v>
      </c>
      <c r="H59" s="65">
        <v>43812</v>
      </c>
      <c r="I59" s="65">
        <v>43833</v>
      </c>
      <c r="J59" s="65">
        <v>43839</v>
      </c>
      <c r="K59" s="77">
        <f>VLOOKUP(C59,'2018-19 Needs Trade Grid'!$C:$L,9,0)</f>
        <v>3</v>
      </c>
    </row>
    <row r="60" spans="1:11" ht="55.5" customHeight="1" x14ac:dyDescent="0.25">
      <c r="A60" s="81" t="str">
        <f>VLOOKUP(C60,'2018-19 Needs Trade Grid'!$C:$L,10,0)</f>
        <v>Beer &amp; Cider</v>
      </c>
      <c r="B60" s="63"/>
      <c r="C60" s="16" t="s">
        <v>274</v>
      </c>
      <c r="D60" s="62" t="str">
        <f>VLOOKUP($C60,'2018-19 Needs Trade Grid'!$C:$F,2,0)</f>
        <v>Canada (Ontario)</v>
      </c>
      <c r="E60" s="62" t="str">
        <f>VLOOKUP($C60,'2018-19 Needs Trade Grid'!$C:$F,3,0)</f>
        <v>Competitive With Current Assortment</v>
      </c>
      <c r="F60" s="62" t="str">
        <f>VLOOKUP($C60,'2018-19 Needs Trade Grid'!$C:$F,4,0)</f>
        <v>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60" s="66">
        <v>43812</v>
      </c>
      <c r="H60" s="66">
        <v>43819</v>
      </c>
      <c r="I60" s="66">
        <v>43840</v>
      </c>
      <c r="J60" s="65">
        <v>43846</v>
      </c>
      <c r="K60" s="77">
        <f>VLOOKUP(C60,'2018-19 Needs Trade Grid'!$C:$L,9,0)</f>
        <v>3</v>
      </c>
    </row>
    <row r="61" spans="1:11" ht="55.5" customHeight="1" x14ac:dyDescent="0.25">
      <c r="A61" s="81" t="s">
        <v>38</v>
      </c>
      <c r="B61" s="64"/>
      <c r="C61" s="16" t="s">
        <v>275</v>
      </c>
      <c r="D61" s="62" t="s">
        <v>46</v>
      </c>
      <c r="E61" s="62" t="s">
        <v>276</v>
      </c>
      <c r="F61" s="62" t="s">
        <v>277</v>
      </c>
      <c r="G61" s="65">
        <v>43819</v>
      </c>
      <c r="H61" s="65">
        <v>43826</v>
      </c>
      <c r="I61" s="65">
        <v>43847</v>
      </c>
      <c r="J61" s="65">
        <v>43853</v>
      </c>
      <c r="K61" s="77">
        <v>5</v>
      </c>
    </row>
    <row r="62" spans="1:11" ht="55.5" customHeight="1" x14ac:dyDescent="0.25">
      <c r="A62" s="81" t="s">
        <v>38</v>
      </c>
      <c r="B62" s="63"/>
      <c r="C62" s="16" t="s">
        <v>278</v>
      </c>
      <c r="D62" s="62" t="s">
        <v>114</v>
      </c>
      <c r="E62" s="62" t="s">
        <v>279</v>
      </c>
      <c r="F62" s="62" t="s">
        <v>280</v>
      </c>
      <c r="G62" s="66">
        <v>43826</v>
      </c>
      <c r="H62" s="66">
        <v>43833</v>
      </c>
      <c r="I62" s="66">
        <v>43854</v>
      </c>
      <c r="J62" s="65">
        <v>43860</v>
      </c>
      <c r="K62" s="77">
        <v>5</v>
      </c>
    </row>
    <row r="63" spans="1:11" ht="55.5" customHeight="1" x14ac:dyDescent="0.25">
      <c r="A63" s="81" t="s">
        <v>106</v>
      </c>
      <c r="B63" s="109"/>
      <c r="C63" s="33" t="s">
        <v>281</v>
      </c>
      <c r="D63" s="62" t="s">
        <v>16</v>
      </c>
      <c r="E63" s="62" t="s">
        <v>282</v>
      </c>
      <c r="F63" s="62" t="s">
        <v>283</v>
      </c>
      <c r="G63" s="65">
        <v>43833</v>
      </c>
      <c r="H63" s="65">
        <v>43840</v>
      </c>
      <c r="I63" s="65">
        <v>43861</v>
      </c>
      <c r="J63" s="65">
        <v>43867</v>
      </c>
      <c r="K63" s="77">
        <v>10</v>
      </c>
    </row>
    <row r="64" spans="1:11" ht="55.5" customHeight="1" x14ac:dyDescent="0.25">
      <c r="A64" s="81" t="str">
        <f>VLOOKUP(C64,'2018-19 Needs Trade Grid'!$C:$L,10,0)</f>
        <v>Ontario Wines</v>
      </c>
      <c r="B64" s="63"/>
      <c r="C64" s="16" t="s">
        <v>32</v>
      </c>
      <c r="D64" s="62" t="str">
        <f>VLOOKUP($C64,'2018-19 Needs Trade Grid'!$C:$F,2,0)</f>
        <v>Canada (Ontario)</v>
      </c>
      <c r="E64" s="62" t="str">
        <f>VLOOKUP($C64,'2018-19 Needs Trade Grid'!$C:$F,3,0)</f>
        <v>$9.95/750mL+</v>
      </c>
      <c r="F64" s="62" t="str">
        <f>VLOOKUP($C64,'2018-19 Needs Trade Grid'!$C:$F,4,0)</f>
        <v>ICB: 750mL and 1.5L size formats of all red and white varietals and blends will be considered.</v>
      </c>
      <c r="G64" s="66">
        <v>43840</v>
      </c>
      <c r="H64" s="66">
        <v>43847</v>
      </c>
      <c r="I64" s="66">
        <v>43868</v>
      </c>
      <c r="J64" s="65">
        <v>43874</v>
      </c>
      <c r="K64" s="77">
        <f>VLOOKUP(C64,'2018-19 Needs Trade Grid'!$C:$L,9,0)</f>
        <v>25</v>
      </c>
    </row>
    <row r="65" spans="1:14" ht="55.5" customHeight="1" x14ac:dyDescent="0.25">
      <c r="A65" s="81" t="str">
        <f>VLOOKUP(C65,'2018-19 Needs Trade Grid'!$C:$L,10,0)</f>
        <v>Beer &amp; Cider</v>
      </c>
      <c r="B65" s="64"/>
      <c r="C65" s="16" t="s">
        <v>284</v>
      </c>
      <c r="D65" s="62" t="str">
        <f>VLOOKUP($C65,'2018-19 Needs Trade Grid'!$C:$F,2,0)</f>
        <v>All Countries (excluding Ontario Craft Beer)</v>
      </c>
      <c r="E65" s="62" t="str">
        <f>VLOOKUP($C65,'2018-19 Needs Trade Grid'!$C:$F,3,0)</f>
        <v>Various</v>
      </c>
      <c r="F65" s="62" t="str">
        <f>VLOOKUP($C65,'2018-19 Needs Trade Grid'!$C:$F,4,0)</f>
        <v>Products appropriate for the winter season that will appeal to a craft beer enthusiast (wheat, fruit beers, saisons,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P10 through P12.
All tasting/lab and marketing samples must arrive labeled with the NISS or LCBO #. All lab samples go to the attention of Karen Carter.</v>
      </c>
      <c r="G65" s="65">
        <v>43847</v>
      </c>
      <c r="H65" s="65">
        <v>43854</v>
      </c>
      <c r="I65" s="65">
        <v>43875</v>
      </c>
      <c r="J65" s="65">
        <v>43881</v>
      </c>
      <c r="K65" s="77">
        <f>VLOOKUP(C65,'2018-19 Needs Trade Grid'!$C:$L,9,0)</f>
        <v>3</v>
      </c>
    </row>
    <row r="66" spans="1:14" ht="55.5" customHeight="1" x14ac:dyDescent="0.25">
      <c r="A66" s="81" t="s">
        <v>38</v>
      </c>
      <c r="B66" s="63"/>
      <c r="C66" s="16" t="s">
        <v>285</v>
      </c>
      <c r="D66" s="62" t="s">
        <v>114</v>
      </c>
      <c r="E66" s="62" t="s">
        <v>286</v>
      </c>
      <c r="F66" s="62" t="s">
        <v>280</v>
      </c>
      <c r="G66" s="66">
        <v>43854</v>
      </c>
      <c r="H66" s="66">
        <v>43861</v>
      </c>
      <c r="I66" s="66">
        <v>43882</v>
      </c>
      <c r="J66" s="65">
        <v>43888</v>
      </c>
      <c r="K66" s="77">
        <v>5</v>
      </c>
    </row>
    <row r="67" spans="1:14" ht="45" customHeight="1" x14ac:dyDescent="0.25">
      <c r="A67" s="81" t="str">
        <f>VLOOKUP(C67,'2018-19 Needs Trade Grid'!$C:$L,10,0)</f>
        <v>Beer &amp; Cider</v>
      </c>
      <c r="B67" s="64"/>
      <c r="C67" s="16" t="s">
        <v>287</v>
      </c>
      <c r="D67" s="62" t="str">
        <f>VLOOKUP($C67,'2018-19 Needs Trade Grid'!$C:$F,2,0)</f>
        <v>All Countries (excluding Ontario Craft Beer)</v>
      </c>
      <c r="E67" s="62" t="str">
        <f>VLOOKUP($C67,'2018-19 Needs Trade Grid'!$C:$F,3,0)</f>
        <v>Competitive With Current Assortment</v>
      </c>
      <c r="F67" s="62" t="str">
        <f>VLOOKUP($C67,'2018-19 Needs Trade Grid'!$C:$F,4,0)</f>
        <v>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v>
      </c>
      <c r="G67" s="65">
        <v>43861</v>
      </c>
      <c r="H67" s="65">
        <v>43868</v>
      </c>
      <c r="I67" s="65">
        <v>43889</v>
      </c>
      <c r="J67" s="65">
        <v>43895</v>
      </c>
      <c r="K67" s="77">
        <f>VLOOKUP(C67,'2018-19 Needs Trade Grid'!$C:$L,9,0)</f>
        <v>3</v>
      </c>
    </row>
    <row r="68" spans="1:14" ht="114" customHeight="1" x14ac:dyDescent="0.25">
      <c r="A68" s="81" t="str">
        <f>VLOOKUP(C68,'2018-19 Needs Trade Grid'!$C:$L,10,0)</f>
        <v>Spirits</v>
      </c>
      <c r="B68" s="109"/>
      <c r="C68" s="16" t="s">
        <v>19</v>
      </c>
      <c r="D68" s="62" t="str">
        <f>VLOOKUP($C68,'2018-19 Needs Trade Grid'!$C:$F,2,0)</f>
        <v>Canada (Ontario)</v>
      </c>
      <c r="E68" s="62">
        <f>VLOOKUP($C68,'2018-19 Needs Trade Grid'!$C:$F,3,0)</f>
        <v>27.75</v>
      </c>
      <c r="F68" s="62" t="str">
        <f>VLOOKUP($C68,'2018-19 Needs Trade Grid'!$C:$F,4,0)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68" s="66">
        <v>43868</v>
      </c>
      <c r="H68" s="66">
        <v>43875</v>
      </c>
      <c r="I68" s="66">
        <v>43896</v>
      </c>
      <c r="J68" s="65">
        <v>43902</v>
      </c>
      <c r="K68" s="77">
        <f>VLOOKUP(C68,'2018-19 Needs Trade Grid'!$C:$L,9,0)</f>
        <v>4</v>
      </c>
    </row>
    <row r="69" spans="1:14" ht="135" x14ac:dyDescent="0.25">
      <c r="A69" s="81" t="s">
        <v>288</v>
      </c>
      <c r="B69" s="63"/>
      <c r="C69" s="16" t="s">
        <v>289</v>
      </c>
      <c r="D69" s="62" t="s">
        <v>16</v>
      </c>
      <c r="E69" s="62" t="s">
        <v>17</v>
      </c>
      <c r="F69" s="62" t="s">
        <v>290</v>
      </c>
      <c r="G69" s="66">
        <v>43868</v>
      </c>
      <c r="H69" s="66">
        <v>43875</v>
      </c>
      <c r="I69" s="66">
        <v>43896</v>
      </c>
      <c r="J69" s="65">
        <v>43902</v>
      </c>
      <c r="K69" s="77">
        <f>VLOOKUP(C69,'2018-19 Needs Trade Grid'!$C:$L,9,0)</f>
        <v>25</v>
      </c>
    </row>
    <row r="70" spans="1:14" ht="90" x14ac:dyDescent="0.25">
      <c r="A70" s="81" t="str">
        <f>VLOOKUP(C70,'2018-19 Needs Trade Grid'!$C:$L,10,0)</f>
        <v>Spirits</v>
      </c>
      <c r="B70" s="63"/>
      <c r="C70" s="16" t="s">
        <v>291</v>
      </c>
      <c r="D70" s="62" t="str">
        <f>VLOOKUP($C70,'2018-19 Needs Trade Grid'!$C:$F,2,0)</f>
        <v>All Countries</v>
      </c>
      <c r="E70" s="62" t="str">
        <f>VLOOKUP($C70,'2018-19 Needs Trade Grid'!$C:$F,3,0)</f>
        <v>Various</v>
      </c>
      <c r="F70" s="62" t="str">
        <f>VLOOKUP($C70,'2018-19 Needs Trade Grid'!$C:$F,4,0)</f>
        <v>New and unique gifts, interesting and exciting mixed packs, limited-availability/edition/prestige bottles are of interest. Please note that a product sample with all packaging is required by February 8, 2019. A deadline and requirements update letter will be issued toward the end of December 2018.</v>
      </c>
      <c r="G70" s="66">
        <v>43868</v>
      </c>
      <c r="H70" s="66">
        <v>43875</v>
      </c>
      <c r="I70" s="66">
        <v>43896</v>
      </c>
      <c r="J70" s="65">
        <v>43902</v>
      </c>
      <c r="K70" s="77">
        <f>VLOOKUP(C70,'2018-19 Needs Trade Grid'!$C:$L,9,0)</f>
        <v>25</v>
      </c>
    </row>
    <row r="71" spans="1:14" s="75" customFormat="1" ht="102" x14ac:dyDescent="0.25">
      <c r="A71" s="83" t="s">
        <v>55</v>
      </c>
      <c r="B71" s="62"/>
      <c r="C71" s="16" t="s">
        <v>289</v>
      </c>
      <c r="D71" s="62" t="s">
        <v>124</v>
      </c>
      <c r="E71" s="62" t="s">
        <v>17</v>
      </c>
      <c r="F71" s="80" t="s">
        <v>292</v>
      </c>
      <c r="G71" s="73">
        <v>43868</v>
      </c>
      <c r="H71" s="73">
        <v>43875</v>
      </c>
      <c r="I71" s="73">
        <v>43896</v>
      </c>
      <c r="J71" s="74">
        <v>43902</v>
      </c>
      <c r="K71" s="77">
        <f>VLOOKUP(C71,'2018-19 Needs Trade Grid'!$C:$L,9,0)</f>
        <v>25</v>
      </c>
      <c r="M71"/>
      <c r="N71"/>
    </row>
    <row r="72" spans="1:14" ht="48.75" customHeight="1" x14ac:dyDescent="0.25">
      <c r="A72" s="81" t="s">
        <v>23</v>
      </c>
      <c r="B72" s="63"/>
      <c r="C72" s="16" t="s">
        <v>234</v>
      </c>
      <c r="D72" s="62" t="s">
        <v>124</v>
      </c>
      <c r="E72" s="62" t="s">
        <v>25</v>
      </c>
      <c r="F72" s="62" t="s">
        <v>235</v>
      </c>
      <c r="G72" s="66">
        <v>43875</v>
      </c>
      <c r="H72" s="66">
        <v>43882</v>
      </c>
      <c r="I72" s="66">
        <v>43903</v>
      </c>
      <c r="J72" s="65">
        <v>43909</v>
      </c>
      <c r="K72" s="77">
        <v>5</v>
      </c>
    </row>
    <row r="73" spans="1:14" ht="195" x14ac:dyDescent="0.25">
      <c r="A73" s="81" t="str">
        <f>VLOOKUP(C73,'2018-19 Needs Trade Grid'!$C:$L,10,0)</f>
        <v>Spirits</v>
      </c>
      <c r="B73" s="109"/>
      <c r="C73" s="44" t="s">
        <v>293</v>
      </c>
      <c r="D73" s="62" t="str">
        <f>VLOOKUP($C73,'2018-19 Needs Trade Grid'!$C:$F,2,0)</f>
        <v>All Countries</v>
      </c>
      <c r="E73" s="62" t="str">
        <f>VLOOKUP($C73,'2018-19 Needs Trade Grid'!$C:$F,3,0)</f>
        <v>$25.95+</v>
      </c>
      <c r="F73" s="62" t="str">
        <f>VLOOKUP($C73,'2018-19 Needs Trade Grid'!$C:$F,4,0)</f>
        <v xml:space="preserve">Focus is on premium and deluxe products in the following sets: Cognac, Armagnac, Calvados, Grappa, Deluxe Brandy, Cream Liquor and Deluxe Aged Rum. These products will be purchased on a one-shot and seasonal basis, and will be merchandised in store section. Preference may be given to products that reflect the newest flavour and cocktail trends, are exciting brand extensions or fill a need missing from our existing portfolio.
Asian Spirits: Limited seasonal or one-shot opportunities may exist to test new offerings in order to feed current interest and growth. </v>
      </c>
      <c r="G73" s="66">
        <v>43882</v>
      </c>
      <c r="H73" s="66">
        <v>43889</v>
      </c>
      <c r="I73" s="66">
        <v>43910</v>
      </c>
      <c r="J73" s="65">
        <v>43916</v>
      </c>
      <c r="K73" s="77">
        <f>VLOOKUP(C73,'2018-19 Needs Trade Grid'!$C:$L,9,0)</f>
        <v>6</v>
      </c>
    </row>
  </sheetData>
  <autoFilter ref="A2:N73" xr:uid="{00000000-0009-0000-0000-000001000000}"/>
  <customSheetViews>
    <customSheetView guid="{185A5CD5-3184-493D-8586-15BEEE1E3F5A}" showAutoFilter="1" state="hidden">
      <pane ySplit="2" topLeftCell="A3" activePane="bottomLeft" state="frozen"/>
      <selection pane="bottomLeft" sqref="A1:K3"/>
      <pageMargins left="0" right="0" top="0" bottom="0" header="0" footer="0"/>
      <pageSetup orientation="portrait" horizontalDpi="300" verticalDpi="300" r:id="rId1"/>
      <autoFilter ref="A2:N73" xr:uid="{CA36082F-10B3-4FCA-8A41-2D652E199DC0}"/>
    </customSheetView>
    <customSheetView guid="{73078B99-6B6B-4F3B-AEEA-5AC4F88B9E68}" showAutoFilter="1" state="hidden">
      <pane ySplit="2" topLeftCell="A3" activePane="bottomLeft" state="frozen"/>
      <selection pane="bottomLeft" sqref="A1:K3"/>
      <pageMargins left="0" right="0" top="0" bottom="0" header="0" footer="0"/>
      <pageSetup orientation="portrait" horizontalDpi="300" verticalDpi="300" r:id="rId2"/>
      <autoFilter ref="A2:N73" xr:uid="{C0983107-B7A3-4796-8D41-E6E84A1D925E}"/>
    </customSheetView>
    <customSheetView guid="{A419E118-27CE-453F-8E2E-57861CD2041E}" scale="85" showAutoFilter="1" topLeftCell="A68">
      <selection activeCell="B73" sqref="B73"/>
      <pageMargins left="0" right="0" top="0" bottom="0" header="0" footer="0"/>
      <pageSetup orientation="portrait" horizontalDpi="300" verticalDpi="300" r:id="rId3"/>
      <autoFilter ref="A2:N73" xr:uid="{DB4FDBFF-FEF5-4805-8F00-DEF4A562AF18}"/>
    </customSheetView>
    <customSheetView guid="{22257EB2-3327-40FC-8113-145770006338}">
      <pane ySplit="2" topLeftCell="A6" activePane="bottomLeft" state="frozen"/>
      <selection pane="bottomLeft" activeCell="C8" sqref="C8"/>
      <pageMargins left="0" right="0" top="0" bottom="0" header="0" footer="0"/>
      <pageSetup orientation="portrait" horizontalDpi="300" verticalDpi="300" r:id="rId4"/>
    </customSheetView>
    <customSheetView guid="{5B3AED00-93DF-4FAB-9F3C-5DA9CBE9CC8B}" showAutoFilter="1" state="hidden">
      <pane ySplit="2" topLeftCell="A3" activePane="bottomLeft" state="frozen"/>
      <selection pane="bottomLeft" sqref="A1:K3"/>
      <pageMargins left="0" right="0" top="0" bottom="0" header="0" footer="0"/>
      <pageSetup orientation="portrait" horizontalDpi="300" verticalDpi="300" r:id="rId5"/>
      <autoFilter ref="A2:N73" xr:uid="{B529EB81-E6D3-4990-91AE-9FDB9EDF887C}"/>
    </customSheetView>
    <customSheetView guid="{A14B8E4B-3F8F-4606-8E44-39BB9FEA4A2E}" scale="80" topLeftCell="A19">
      <selection activeCell="F23" sqref="F23"/>
      <pageMargins left="0" right="0" top="0" bottom="0" header="0" footer="0"/>
      <pageSetup orientation="portrait" horizontalDpi="300" verticalDpi="300" r:id="rId6"/>
    </customSheetView>
    <customSheetView guid="{D60E86EB-F5F3-43AC-A4F6-D4B3DC453DD2}" showAutoFilter="1" state="hidden">
      <pane ySplit="2" topLeftCell="A3" activePane="bottomLeft" state="frozen"/>
      <selection pane="bottomLeft" sqref="A1:K3"/>
      <pageMargins left="0" right="0" top="0" bottom="0" header="0" footer="0"/>
      <pageSetup orientation="portrait" horizontalDpi="300" verticalDpi="300" r:id="rId7"/>
      <autoFilter ref="A2:N73" xr:uid="{27BB5F7D-DCFF-4421-8817-7FF0500DA2F4}"/>
    </customSheetView>
  </customSheetViews>
  <pageMargins left="0.7" right="0.7" top="0.75" bottom="0.75" header="0.3" footer="0.3"/>
  <pageSetup orientation="portrait" horizontalDpi="300" verticalDpi="300"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0"/>
  <sheetViews>
    <sheetView zoomScale="60" zoomScaleNormal="60" workbookViewId="0">
      <selection activeCell="J44" sqref="J44"/>
    </sheetView>
  </sheetViews>
  <sheetFormatPr defaultColWidth="9.42578125" defaultRowHeight="15" x14ac:dyDescent="0.25"/>
  <cols>
    <col min="1" max="1" width="12.42578125" style="4" customWidth="1"/>
    <col min="2" max="2" width="13.42578125" style="6" customWidth="1"/>
    <col min="3" max="3" width="28" style="4" bestFit="1" customWidth="1"/>
    <col min="4" max="4" width="16.5703125" style="4" customWidth="1"/>
    <col min="5" max="5" width="15.42578125" style="4" bestFit="1" customWidth="1"/>
    <col min="6" max="6" width="72.42578125" style="3" customWidth="1"/>
    <col min="7" max="8" width="12.42578125" style="2" bestFit="1" customWidth="1"/>
    <col min="9" max="9" width="13.42578125" style="2" customWidth="1"/>
    <col min="10" max="10" width="17.42578125" style="2" customWidth="1"/>
    <col min="11" max="11" width="15.42578125" style="2" customWidth="1"/>
    <col min="12" max="12" width="12.42578125" style="4" customWidth="1"/>
  </cols>
  <sheetData>
    <row r="1" spans="1:12" ht="21" x14ac:dyDescent="0.25">
      <c r="A1" s="55" t="s">
        <v>294</v>
      </c>
      <c r="B1" s="56"/>
      <c r="C1" s="56"/>
      <c r="D1" s="56"/>
      <c r="E1" s="56"/>
      <c r="F1" s="56"/>
      <c r="G1" s="56"/>
      <c r="H1" s="56"/>
      <c r="I1" s="56"/>
      <c r="J1" s="56"/>
      <c r="K1" s="56"/>
      <c r="L1" s="55" t="s">
        <v>294</v>
      </c>
    </row>
    <row r="2" spans="1:12" ht="30" customHeight="1" thickBot="1" x14ac:dyDescent="0.3">
      <c r="A2" s="57" t="s">
        <v>295</v>
      </c>
      <c r="B2" s="58"/>
      <c r="C2" s="58"/>
      <c r="D2" s="58"/>
      <c r="E2" s="58"/>
      <c r="F2" s="58"/>
      <c r="G2" s="58"/>
      <c r="H2" s="58"/>
      <c r="I2" s="58"/>
      <c r="J2" s="58"/>
      <c r="K2" s="58"/>
      <c r="L2" s="57" t="s">
        <v>295</v>
      </c>
    </row>
    <row r="3" spans="1:12" ht="57.6" customHeight="1" x14ac:dyDescent="0.25">
      <c r="A3" s="39" t="s">
        <v>0</v>
      </c>
      <c r="B3" s="37" t="s">
        <v>1</v>
      </c>
      <c r="C3" s="37" t="s">
        <v>2</v>
      </c>
      <c r="D3" s="37" t="s">
        <v>3</v>
      </c>
      <c r="E3" s="37" t="s">
        <v>4</v>
      </c>
      <c r="F3" s="37" t="s">
        <v>296</v>
      </c>
      <c r="G3" s="38" t="s">
        <v>6</v>
      </c>
      <c r="H3" s="38" t="s">
        <v>7</v>
      </c>
      <c r="I3" s="38" t="s">
        <v>8</v>
      </c>
      <c r="J3" s="38" t="s">
        <v>9</v>
      </c>
      <c r="K3" s="37" t="s">
        <v>11</v>
      </c>
      <c r="L3" s="39" t="s">
        <v>0</v>
      </c>
    </row>
    <row r="4" spans="1:12" ht="93.75" customHeight="1" x14ac:dyDescent="0.25">
      <c r="A4" s="16" t="s">
        <v>38</v>
      </c>
      <c r="B4" s="16">
        <v>2526</v>
      </c>
      <c r="C4" s="16" t="s">
        <v>297</v>
      </c>
      <c r="D4" s="16" t="s">
        <v>114</v>
      </c>
      <c r="E4" s="16" t="s">
        <v>141</v>
      </c>
      <c r="F4" s="40" t="s">
        <v>298</v>
      </c>
      <c r="G4" s="11">
        <f>H4-7</f>
        <v>43168</v>
      </c>
      <c r="H4" s="11">
        <f t="shared" ref="H4:H32" si="0">I4-21</f>
        <v>43175</v>
      </c>
      <c r="I4" s="11">
        <f t="shared" ref="I4:I32" si="1">J4-6</f>
        <v>43196</v>
      </c>
      <c r="J4" s="11">
        <v>43202</v>
      </c>
      <c r="K4" s="9">
        <v>10</v>
      </c>
      <c r="L4" s="16" t="s">
        <v>38</v>
      </c>
    </row>
    <row r="5" spans="1:12" ht="96.75" customHeight="1" x14ac:dyDescent="0.25">
      <c r="A5" s="16" t="s">
        <v>38</v>
      </c>
      <c r="B5" s="16">
        <v>2527</v>
      </c>
      <c r="C5" s="16" t="s">
        <v>299</v>
      </c>
      <c r="D5" s="16" t="s">
        <v>114</v>
      </c>
      <c r="E5" s="16" t="s">
        <v>141</v>
      </c>
      <c r="F5" s="40" t="s">
        <v>300</v>
      </c>
      <c r="G5" s="11">
        <f>H5-7</f>
        <v>43175</v>
      </c>
      <c r="H5" s="11">
        <f t="shared" si="0"/>
        <v>43182</v>
      </c>
      <c r="I5" s="11">
        <f t="shared" si="1"/>
        <v>43203</v>
      </c>
      <c r="J5" s="11">
        <v>43209</v>
      </c>
      <c r="K5" s="9">
        <v>10</v>
      </c>
      <c r="L5" s="16" t="s">
        <v>38</v>
      </c>
    </row>
    <row r="6" spans="1:12" ht="92.25" customHeight="1" x14ac:dyDescent="0.25">
      <c r="A6" s="16" t="s">
        <v>31</v>
      </c>
      <c r="B6" s="16">
        <v>2528</v>
      </c>
      <c r="C6" s="41" t="s">
        <v>209</v>
      </c>
      <c r="D6" s="41" t="s">
        <v>20</v>
      </c>
      <c r="E6" s="41" t="s">
        <v>17</v>
      </c>
      <c r="F6" s="42" t="s">
        <v>301</v>
      </c>
      <c r="G6" s="32">
        <f>H6-8</f>
        <v>43188</v>
      </c>
      <c r="H6" s="11">
        <f t="shared" si="0"/>
        <v>43196</v>
      </c>
      <c r="I6" s="11">
        <f t="shared" si="1"/>
        <v>43217</v>
      </c>
      <c r="J6" s="11">
        <v>43223</v>
      </c>
      <c r="K6" s="9">
        <v>25</v>
      </c>
      <c r="L6" s="16" t="s">
        <v>31</v>
      </c>
    </row>
    <row r="7" spans="1:12" ht="71.25" customHeight="1" x14ac:dyDescent="0.25">
      <c r="A7" s="16" t="s">
        <v>38</v>
      </c>
      <c r="B7" s="16">
        <v>2529</v>
      </c>
      <c r="C7" s="16" t="s">
        <v>210</v>
      </c>
      <c r="D7" s="16" t="s">
        <v>46</v>
      </c>
      <c r="E7" s="16" t="s">
        <v>17</v>
      </c>
      <c r="F7" s="33" t="s">
        <v>302</v>
      </c>
      <c r="G7" s="32">
        <f>H7-8</f>
        <v>43188</v>
      </c>
      <c r="H7" s="11">
        <f t="shared" si="0"/>
        <v>43196</v>
      </c>
      <c r="I7" s="11">
        <f t="shared" si="1"/>
        <v>43217</v>
      </c>
      <c r="J7" s="11">
        <v>43223</v>
      </c>
      <c r="K7" s="9">
        <v>25</v>
      </c>
      <c r="L7" s="16" t="s">
        <v>38</v>
      </c>
    </row>
    <row r="8" spans="1:12" ht="93.75" customHeight="1" x14ac:dyDescent="0.25">
      <c r="A8" s="16" t="s">
        <v>48</v>
      </c>
      <c r="B8" s="16">
        <v>2530</v>
      </c>
      <c r="C8" s="16" t="s">
        <v>211</v>
      </c>
      <c r="D8" s="16" t="s">
        <v>303</v>
      </c>
      <c r="E8" s="16" t="s">
        <v>17</v>
      </c>
      <c r="F8" s="33" t="s">
        <v>304</v>
      </c>
      <c r="G8" s="32">
        <f>H8-8</f>
        <v>43188</v>
      </c>
      <c r="H8" s="11">
        <f t="shared" si="0"/>
        <v>43196</v>
      </c>
      <c r="I8" s="11">
        <f t="shared" si="1"/>
        <v>43217</v>
      </c>
      <c r="J8" s="11">
        <v>43223</v>
      </c>
      <c r="K8" s="9">
        <v>25</v>
      </c>
      <c r="L8" s="16" t="s">
        <v>48</v>
      </c>
    </row>
    <row r="9" spans="1:12" ht="77.650000000000006" customHeight="1" x14ac:dyDescent="0.25">
      <c r="A9" s="16" t="s">
        <v>27</v>
      </c>
      <c r="B9" s="16">
        <v>2531</v>
      </c>
      <c r="C9" s="16" t="s">
        <v>212</v>
      </c>
      <c r="D9" s="16" t="s">
        <v>16</v>
      </c>
      <c r="E9" s="16" t="s">
        <v>305</v>
      </c>
      <c r="F9" s="40" t="s">
        <v>306</v>
      </c>
      <c r="G9" s="32">
        <f>H9-8</f>
        <v>43188</v>
      </c>
      <c r="H9" s="11">
        <f t="shared" si="0"/>
        <v>43196</v>
      </c>
      <c r="I9" s="11">
        <f t="shared" si="1"/>
        <v>43217</v>
      </c>
      <c r="J9" s="11">
        <v>43223</v>
      </c>
      <c r="K9" s="9">
        <v>5</v>
      </c>
      <c r="L9" s="16" t="s">
        <v>27</v>
      </c>
    </row>
    <row r="10" spans="1:12" ht="87" customHeight="1" x14ac:dyDescent="0.25">
      <c r="A10" s="16" t="s">
        <v>48</v>
      </c>
      <c r="B10" s="41">
        <v>2532</v>
      </c>
      <c r="C10" s="41" t="s">
        <v>307</v>
      </c>
      <c r="D10" s="41" t="s">
        <v>308</v>
      </c>
      <c r="E10" s="41" t="s">
        <v>309</v>
      </c>
      <c r="F10" s="43" t="s">
        <v>310</v>
      </c>
      <c r="G10" s="11">
        <f t="shared" ref="G10:G32" si="2">H10-7</f>
        <v>43217</v>
      </c>
      <c r="H10" s="11">
        <f t="shared" si="0"/>
        <v>43224</v>
      </c>
      <c r="I10" s="11">
        <f t="shared" si="1"/>
        <v>43245</v>
      </c>
      <c r="J10" s="11">
        <v>43251</v>
      </c>
      <c r="K10" s="9">
        <v>25</v>
      </c>
      <c r="L10" s="16" t="s">
        <v>48</v>
      </c>
    </row>
    <row r="11" spans="1:12" ht="73.349999999999994" customHeight="1" x14ac:dyDescent="0.25">
      <c r="A11" s="16" t="s">
        <v>38</v>
      </c>
      <c r="B11" s="16">
        <v>2533</v>
      </c>
      <c r="C11" s="16" t="s">
        <v>311</v>
      </c>
      <c r="D11" s="16" t="s">
        <v>40</v>
      </c>
      <c r="E11" s="16" t="s">
        <v>312</v>
      </c>
      <c r="F11" s="40" t="s">
        <v>313</v>
      </c>
      <c r="G11" s="11">
        <f t="shared" si="2"/>
        <v>43224</v>
      </c>
      <c r="H11" s="11">
        <f t="shared" si="0"/>
        <v>43231</v>
      </c>
      <c r="I11" s="11">
        <f t="shared" si="1"/>
        <v>43252</v>
      </c>
      <c r="J11" s="11">
        <v>43258</v>
      </c>
      <c r="K11" s="9">
        <v>5</v>
      </c>
      <c r="L11" s="16" t="s">
        <v>38</v>
      </c>
    </row>
    <row r="12" spans="1:12" ht="90.75" customHeight="1" x14ac:dyDescent="0.25">
      <c r="A12" s="16" t="s">
        <v>38</v>
      </c>
      <c r="B12" s="16">
        <v>2534</v>
      </c>
      <c r="C12" s="16" t="s">
        <v>314</v>
      </c>
      <c r="D12" s="16" t="s">
        <v>40</v>
      </c>
      <c r="E12" s="16" t="s">
        <v>315</v>
      </c>
      <c r="F12" s="40" t="s">
        <v>316</v>
      </c>
      <c r="G12" s="11">
        <f t="shared" si="2"/>
        <v>43231</v>
      </c>
      <c r="H12" s="11">
        <f t="shared" si="0"/>
        <v>43238</v>
      </c>
      <c r="I12" s="11">
        <f t="shared" si="1"/>
        <v>43259</v>
      </c>
      <c r="J12" s="11">
        <v>43265</v>
      </c>
      <c r="K12" s="9">
        <v>5</v>
      </c>
      <c r="L12" s="16" t="s">
        <v>38</v>
      </c>
    </row>
    <row r="13" spans="1:12" ht="93" customHeight="1" x14ac:dyDescent="0.25">
      <c r="A13" s="16" t="s">
        <v>27</v>
      </c>
      <c r="B13" s="16">
        <v>2535</v>
      </c>
      <c r="C13" s="41" t="s">
        <v>236</v>
      </c>
      <c r="D13" s="41" t="s">
        <v>16</v>
      </c>
      <c r="E13" s="41" t="s">
        <v>86</v>
      </c>
      <c r="F13" s="42" t="s">
        <v>237</v>
      </c>
      <c r="G13" s="11">
        <f t="shared" si="2"/>
        <v>43252</v>
      </c>
      <c r="H13" s="11">
        <f t="shared" si="0"/>
        <v>43259</v>
      </c>
      <c r="I13" s="11">
        <f t="shared" si="1"/>
        <v>43280</v>
      </c>
      <c r="J13" s="11">
        <v>43286</v>
      </c>
      <c r="K13" s="9">
        <v>10</v>
      </c>
      <c r="L13" s="16" t="s">
        <v>27</v>
      </c>
    </row>
    <row r="14" spans="1:12" ht="90.75" customHeight="1" x14ac:dyDescent="0.25">
      <c r="A14" s="9" t="s">
        <v>31</v>
      </c>
      <c r="B14" s="41">
        <v>2536</v>
      </c>
      <c r="C14" s="44" t="s">
        <v>317</v>
      </c>
      <c r="D14" s="9" t="s">
        <v>20</v>
      </c>
      <c r="E14" s="9" t="s">
        <v>17</v>
      </c>
      <c r="F14" s="40" t="s">
        <v>318</v>
      </c>
      <c r="G14" s="11">
        <f t="shared" si="2"/>
        <v>43259</v>
      </c>
      <c r="H14" s="11">
        <f t="shared" si="0"/>
        <v>43266</v>
      </c>
      <c r="I14" s="11">
        <f t="shared" si="1"/>
        <v>43287</v>
      </c>
      <c r="J14" s="11">
        <v>43293</v>
      </c>
      <c r="K14" s="9">
        <v>25</v>
      </c>
      <c r="L14" s="9" t="s">
        <v>31</v>
      </c>
    </row>
    <row r="15" spans="1:12" ht="80.25" customHeight="1" x14ac:dyDescent="0.25">
      <c r="A15" s="9" t="s">
        <v>31</v>
      </c>
      <c r="B15" s="16">
        <v>2537</v>
      </c>
      <c r="C15" s="16" t="s">
        <v>243</v>
      </c>
      <c r="D15" s="16" t="s">
        <v>20</v>
      </c>
      <c r="E15" s="16" t="s">
        <v>17</v>
      </c>
      <c r="F15" s="33" t="s">
        <v>301</v>
      </c>
      <c r="G15" s="11">
        <f t="shared" si="2"/>
        <v>43273</v>
      </c>
      <c r="H15" s="11">
        <f t="shared" si="0"/>
        <v>43280</v>
      </c>
      <c r="I15" s="11">
        <f t="shared" si="1"/>
        <v>43301</v>
      </c>
      <c r="J15" s="11">
        <v>43307</v>
      </c>
      <c r="K15" s="9">
        <v>25</v>
      </c>
      <c r="L15" s="9" t="s">
        <v>31</v>
      </c>
    </row>
    <row r="16" spans="1:12" ht="84" customHeight="1" x14ac:dyDescent="0.25">
      <c r="A16" s="16" t="s">
        <v>38</v>
      </c>
      <c r="B16" s="16">
        <v>2538</v>
      </c>
      <c r="C16" s="16" t="s">
        <v>244</v>
      </c>
      <c r="D16" s="16" t="s">
        <v>46</v>
      </c>
      <c r="E16" s="16" t="s">
        <v>17</v>
      </c>
      <c r="F16" s="33" t="s">
        <v>319</v>
      </c>
      <c r="G16" s="11">
        <f t="shared" si="2"/>
        <v>43273</v>
      </c>
      <c r="H16" s="11">
        <f t="shared" si="0"/>
        <v>43280</v>
      </c>
      <c r="I16" s="11">
        <f t="shared" si="1"/>
        <v>43301</v>
      </c>
      <c r="J16" s="11">
        <v>43307</v>
      </c>
      <c r="K16" s="9">
        <v>25</v>
      </c>
      <c r="L16" s="16" t="s">
        <v>38</v>
      </c>
    </row>
    <row r="17" spans="1:12" ht="78.75" customHeight="1" x14ac:dyDescent="0.25">
      <c r="A17" s="16" t="s">
        <v>48</v>
      </c>
      <c r="B17" s="16">
        <v>2539</v>
      </c>
      <c r="C17" s="41" t="s">
        <v>245</v>
      </c>
      <c r="D17" s="16" t="s">
        <v>303</v>
      </c>
      <c r="E17" s="16" t="s">
        <v>17</v>
      </c>
      <c r="F17" s="42" t="s">
        <v>304</v>
      </c>
      <c r="G17" s="11">
        <f t="shared" si="2"/>
        <v>43273</v>
      </c>
      <c r="H17" s="11">
        <f t="shared" si="0"/>
        <v>43280</v>
      </c>
      <c r="I17" s="11">
        <f t="shared" si="1"/>
        <v>43301</v>
      </c>
      <c r="J17" s="11">
        <v>43307</v>
      </c>
      <c r="K17" s="9">
        <v>25</v>
      </c>
      <c r="L17" s="16" t="s">
        <v>48</v>
      </c>
    </row>
    <row r="18" spans="1:12" ht="102" customHeight="1" x14ac:dyDescent="0.25">
      <c r="A18" s="16" t="s">
        <v>27</v>
      </c>
      <c r="B18" s="41">
        <v>2540</v>
      </c>
      <c r="C18" s="16" t="s">
        <v>110</v>
      </c>
      <c r="D18" s="16" t="s">
        <v>16</v>
      </c>
      <c r="E18" s="16" t="s">
        <v>111</v>
      </c>
      <c r="F18" s="43" t="s">
        <v>320</v>
      </c>
      <c r="G18" s="11">
        <f t="shared" si="2"/>
        <v>43287</v>
      </c>
      <c r="H18" s="11">
        <f t="shared" si="0"/>
        <v>43294</v>
      </c>
      <c r="I18" s="11">
        <f t="shared" si="1"/>
        <v>43315</v>
      </c>
      <c r="J18" s="11">
        <v>43321</v>
      </c>
      <c r="K18" s="9">
        <v>5</v>
      </c>
      <c r="L18" s="16" t="s">
        <v>27</v>
      </c>
    </row>
    <row r="19" spans="1:12" ht="77.650000000000006" customHeight="1" x14ac:dyDescent="0.25">
      <c r="A19" s="16" t="s">
        <v>38</v>
      </c>
      <c r="B19" s="16">
        <v>2541</v>
      </c>
      <c r="C19" s="41" t="s">
        <v>321</v>
      </c>
      <c r="D19" s="41" t="s">
        <v>322</v>
      </c>
      <c r="E19" s="41" t="s">
        <v>323</v>
      </c>
      <c r="F19" s="43" t="s">
        <v>324</v>
      </c>
      <c r="G19" s="11">
        <f t="shared" si="2"/>
        <v>43287</v>
      </c>
      <c r="H19" s="11">
        <f t="shared" si="0"/>
        <v>43294</v>
      </c>
      <c r="I19" s="11">
        <f t="shared" si="1"/>
        <v>43315</v>
      </c>
      <c r="J19" s="11">
        <v>43321</v>
      </c>
      <c r="K19" s="9">
        <v>10</v>
      </c>
      <c r="L19" s="16" t="s">
        <v>38</v>
      </c>
    </row>
    <row r="20" spans="1:12" ht="80.25" customHeight="1" x14ac:dyDescent="0.25">
      <c r="A20" s="16" t="s">
        <v>48</v>
      </c>
      <c r="B20" s="16">
        <v>2542</v>
      </c>
      <c r="C20" s="16" t="s">
        <v>325</v>
      </c>
      <c r="D20" s="16" t="s">
        <v>308</v>
      </c>
      <c r="E20" s="16" t="s">
        <v>29</v>
      </c>
      <c r="F20" s="40" t="s">
        <v>326</v>
      </c>
      <c r="G20" s="11">
        <f t="shared" si="2"/>
        <v>43294</v>
      </c>
      <c r="H20" s="11">
        <f t="shared" si="0"/>
        <v>43301</v>
      </c>
      <c r="I20" s="11">
        <f t="shared" si="1"/>
        <v>43322</v>
      </c>
      <c r="J20" s="11">
        <v>43328</v>
      </c>
      <c r="K20" s="9">
        <v>5</v>
      </c>
      <c r="L20" s="16" t="s">
        <v>48</v>
      </c>
    </row>
    <row r="21" spans="1:12" ht="84.75" customHeight="1" x14ac:dyDescent="0.25">
      <c r="A21" s="16" t="s">
        <v>27</v>
      </c>
      <c r="B21" s="16">
        <v>2543</v>
      </c>
      <c r="C21" s="16" t="s">
        <v>248</v>
      </c>
      <c r="D21" s="16" t="s">
        <v>16</v>
      </c>
      <c r="E21" s="16" t="s">
        <v>111</v>
      </c>
      <c r="F21" s="40" t="s">
        <v>327</v>
      </c>
      <c r="G21" s="11">
        <f t="shared" si="2"/>
        <v>43301</v>
      </c>
      <c r="H21" s="11">
        <f t="shared" si="0"/>
        <v>43308</v>
      </c>
      <c r="I21" s="11">
        <f t="shared" si="1"/>
        <v>43329</v>
      </c>
      <c r="J21" s="11">
        <v>43335</v>
      </c>
      <c r="K21" s="9">
        <v>10</v>
      </c>
      <c r="L21" s="16" t="s">
        <v>27</v>
      </c>
    </row>
    <row r="22" spans="1:12" ht="73.5" customHeight="1" x14ac:dyDescent="0.25">
      <c r="A22" s="16" t="s">
        <v>38</v>
      </c>
      <c r="B22" s="41">
        <v>2544</v>
      </c>
      <c r="C22" s="9" t="s">
        <v>328</v>
      </c>
      <c r="D22" s="16" t="s">
        <v>114</v>
      </c>
      <c r="E22" s="16" t="s">
        <v>329</v>
      </c>
      <c r="F22" s="40" t="s">
        <v>330</v>
      </c>
      <c r="G22" s="11">
        <f t="shared" si="2"/>
        <v>43322</v>
      </c>
      <c r="H22" s="11">
        <f t="shared" si="0"/>
        <v>43329</v>
      </c>
      <c r="I22" s="11">
        <f t="shared" si="1"/>
        <v>43350</v>
      </c>
      <c r="J22" s="11">
        <v>43356</v>
      </c>
      <c r="K22" s="9">
        <v>10</v>
      </c>
      <c r="L22" s="16" t="s">
        <v>38</v>
      </c>
    </row>
    <row r="23" spans="1:12" ht="78" customHeight="1" x14ac:dyDescent="0.25">
      <c r="A23" s="16" t="s">
        <v>31</v>
      </c>
      <c r="B23" s="16">
        <v>2545</v>
      </c>
      <c r="C23" s="16" t="s">
        <v>146</v>
      </c>
      <c r="D23" s="16" t="s">
        <v>20</v>
      </c>
      <c r="E23" s="16" t="s">
        <v>331</v>
      </c>
      <c r="F23" s="40" t="s">
        <v>332</v>
      </c>
      <c r="G23" s="11">
        <f t="shared" si="2"/>
        <v>43350</v>
      </c>
      <c r="H23" s="11">
        <f t="shared" si="0"/>
        <v>43357</v>
      </c>
      <c r="I23" s="11">
        <f t="shared" si="1"/>
        <v>43378</v>
      </c>
      <c r="J23" s="11">
        <v>43384</v>
      </c>
      <c r="K23" s="9">
        <v>25</v>
      </c>
      <c r="L23" s="16" t="s">
        <v>31</v>
      </c>
    </row>
    <row r="24" spans="1:12" ht="81.400000000000006" customHeight="1" x14ac:dyDescent="0.25">
      <c r="A24" s="16" t="s">
        <v>38</v>
      </c>
      <c r="B24" s="16">
        <v>2546</v>
      </c>
      <c r="C24" s="16" t="s">
        <v>333</v>
      </c>
      <c r="D24" s="16" t="s">
        <v>114</v>
      </c>
      <c r="E24" s="16" t="s">
        <v>180</v>
      </c>
      <c r="F24" s="40" t="s">
        <v>334</v>
      </c>
      <c r="G24" s="11">
        <f t="shared" si="2"/>
        <v>43357</v>
      </c>
      <c r="H24" s="11">
        <f t="shared" si="0"/>
        <v>43364</v>
      </c>
      <c r="I24" s="11">
        <f t="shared" si="1"/>
        <v>43385</v>
      </c>
      <c r="J24" s="11">
        <v>43391</v>
      </c>
      <c r="K24" s="9">
        <v>10</v>
      </c>
      <c r="L24" s="16" t="s">
        <v>38</v>
      </c>
    </row>
    <row r="25" spans="1:12" ht="83.25" customHeight="1" x14ac:dyDescent="0.25">
      <c r="A25" s="16" t="s">
        <v>48</v>
      </c>
      <c r="B25" s="16">
        <v>2547</v>
      </c>
      <c r="C25" s="16" t="s">
        <v>335</v>
      </c>
      <c r="D25" s="16" t="s">
        <v>262</v>
      </c>
      <c r="E25" s="16" t="s">
        <v>336</v>
      </c>
      <c r="F25" s="40" t="s">
        <v>263</v>
      </c>
      <c r="G25" s="11">
        <f t="shared" si="2"/>
        <v>43378</v>
      </c>
      <c r="H25" s="11">
        <f t="shared" si="0"/>
        <v>43385</v>
      </c>
      <c r="I25" s="11">
        <f t="shared" si="1"/>
        <v>43406</v>
      </c>
      <c r="J25" s="11">
        <v>43412</v>
      </c>
      <c r="K25" s="9">
        <v>5</v>
      </c>
      <c r="L25" s="16" t="s">
        <v>48</v>
      </c>
    </row>
    <row r="26" spans="1:12" ht="75" customHeight="1" x14ac:dyDescent="0.25">
      <c r="A26" s="16" t="s">
        <v>31</v>
      </c>
      <c r="B26" s="41">
        <v>2548</v>
      </c>
      <c r="C26" s="44" t="s">
        <v>337</v>
      </c>
      <c r="D26" s="16" t="s">
        <v>20</v>
      </c>
      <c r="E26" s="16" t="s">
        <v>17</v>
      </c>
      <c r="F26" s="40" t="s">
        <v>259</v>
      </c>
      <c r="G26" s="11">
        <f t="shared" si="2"/>
        <v>43385</v>
      </c>
      <c r="H26" s="11">
        <f t="shared" si="0"/>
        <v>43392</v>
      </c>
      <c r="I26" s="11">
        <f t="shared" si="1"/>
        <v>43413</v>
      </c>
      <c r="J26" s="11">
        <v>43419</v>
      </c>
      <c r="K26" s="9">
        <v>25</v>
      </c>
      <c r="L26" s="16" t="s">
        <v>31</v>
      </c>
    </row>
    <row r="27" spans="1:12" ht="74.25" customHeight="1" x14ac:dyDescent="0.25">
      <c r="A27" s="16" t="s">
        <v>31</v>
      </c>
      <c r="B27" s="16">
        <v>2549</v>
      </c>
      <c r="C27" s="16" t="s">
        <v>270</v>
      </c>
      <c r="D27" s="16" t="s">
        <v>20</v>
      </c>
      <c r="E27" s="16" t="s">
        <v>17</v>
      </c>
      <c r="F27" s="33" t="s">
        <v>338</v>
      </c>
      <c r="G27" s="11">
        <f t="shared" si="2"/>
        <v>43434</v>
      </c>
      <c r="H27" s="11">
        <f t="shared" si="0"/>
        <v>43441</v>
      </c>
      <c r="I27" s="11">
        <f t="shared" si="1"/>
        <v>43462</v>
      </c>
      <c r="J27" s="11">
        <v>43468</v>
      </c>
      <c r="K27" s="9">
        <v>25</v>
      </c>
      <c r="L27" s="16" t="s">
        <v>31</v>
      </c>
    </row>
    <row r="28" spans="1:12" ht="72.75" customHeight="1" x14ac:dyDescent="0.25">
      <c r="A28" s="41" t="s">
        <v>38</v>
      </c>
      <c r="B28" s="16">
        <v>2550</v>
      </c>
      <c r="C28" s="41" t="s">
        <v>271</v>
      </c>
      <c r="D28" s="41" t="s">
        <v>46</v>
      </c>
      <c r="E28" s="41" t="s">
        <v>17</v>
      </c>
      <c r="F28" s="42" t="s">
        <v>301</v>
      </c>
      <c r="G28" s="11">
        <f t="shared" si="2"/>
        <v>43434</v>
      </c>
      <c r="H28" s="11">
        <f t="shared" si="0"/>
        <v>43441</v>
      </c>
      <c r="I28" s="11">
        <f t="shared" si="1"/>
        <v>43462</v>
      </c>
      <c r="J28" s="11">
        <v>43468</v>
      </c>
      <c r="K28" s="9">
        <v>25</v>
      </c>
      <c r="L28" s="41" t="s">
        <v>38</v>
      </c>
    </row>
    <row r="29" spans="1:12" ht="59.65" customHeight="1" x14ac:dyDescent="0.25">
      <c r="A29" s="16" t="s">
        <v>48</v>
      </c>
      <c r="B29" s="16">
        <v>2551</v>
      </c>
      <c r="C29" s="16" t="s">
        <v>272</v>
      </c>
      <c r="D29" s="16" t="s">
        <v>303</v>
      </c>
      <c r="E29" s="16" t="s">
        <v>17</v>
      </c>
      <c r="F29" s="33" t="s">
        <v>304</v>
      </c>
      <c r="G29" s="11">
        <f t="shared" si="2"/>
        <v>43434</v>
      </c>
      <c r="H29" s="11">
        <f t="shared" si="0"/>
        <v>43441</v>
      </c>
      <c r="I29" s="11">
        <f t="shared" si="1"/>
        <v>43462</v>
      </c>
      <c r="J29" s="11">
        <v>43468</v>
      </c>
      <c r="K29" s="9">
        <v>25</v>
      </c>
      <c r="L29" s="16" t="s">
        <v>48</v>
      </c>
    </row>
    <row r="30" spans="1:12" ht="70.5" customHeight="1" x14ac:dyDescent="0.25">
      <c r="A30" s="16" t="s">
        <v>27</v>
      </c>
      <c r="B30" s="41">
        <v>2552</v>
      </c>
      <c r="C30" s="16" t="s">
        <v>110</v>
      </c>
      <c r="D30" s="16" t="s">
        <v>16</v>
      </c>
      <c r="E30" s="16" t="s">
        <v>174</v>
      </c>
      <c r="F30" s="33" t="s">
        <v>339</v>
      </c>
      <c r="G30" s="11">
        <f t="shared" si="2"/>
        <v>43434</v>
      </c>
      <c r="H30" s="11">
        <f t="shared" si="0"/>
        <v>43441</v>
      </c>
      <c r="I30" s="11">
        <f t="shared" si="1"/>
        <v>43462</v>
      </c>
      <c r="J30" s="11">
        <v>43468</v>
      </c>
      <c r="K30" s="9">
        <v>5</v>
      </c>
      <c r="L30" s="16" t="s">
        <v>27</v>
      </c>
    </row>
    <row r="31" spans="1:12" ht="69.75" customHeight="1" x14ac:dyDescent="0.25">
      <c r="A31" s="16" t="s">
        <v>48</v>
      </c>
      <c r="B31" s="16">
        <v>2553</v>
      </c>
      <c r="C31" s="16" t="s">
        <v>100</v>
      </c>
      <c r="D31" s="16" t="s">
        <v>303</v>
      </c>
      <c r="E31" s="16" t="s">
        <v>120</v>
      </c>
      <c r="F31" s="40" t="s">
        <v>340</v>
      </c>
      <c r="G31" s="11">
        <f t="shared" si="2"/>
        <v>43448</v>
      </c>
      <c r="H31" s="11">
        <f t="shared" si="0"/>
        <v>43455</v>
      </c>
      <c r="I31" s="11">
        <f t="shared" si="1"/>
        <v>43476</v>
      </c>
      <c r="J31" s="11">
        <v>43482</v>
      </c>
      <c r="K31" s="9">
        <v>4</v>
      </c>
      <c r="L31" s="16" t="s">
        <v>48</v>
      </c>
    </row>
    <row r="32" spans="1:12" ht="77.650000000000006" customHeight="1" x14ac:dyDescent="0.25">
      <c r="A32" s="16" t="s">
        <v>31</v>
      </c>
      <c r="B32" s="16">
        <v>2554</v>
      </c>
      <c r="C32" s="16" t="s">
        <v>32</v>
      </c>
      <c r="D32" s="16" t="s">
        <v>20</v>
      </c>
      <c r="E32" s="16" t="s">
        <v>341</v>
      </c>
      <c r="F32" s="40" t="s">
        <v>342</v>
      </c>
      <c r="G32" s="11">
        <f t="shared" si="2"/>
        <v>43476</v>
      </c>
      <c r="H32" s="11">
        <f t="shared" si="0"/>
        <v>43483</v>
      </c>
      <c r="I32" s="11">
        <f t="shared" si="1"/>
        <v>43504</v>
      </c>
      <c r="J32" s="11">
        <v>43510</v>
      </c>
      <c r="K32" s="9">
        <v>25</v>
      </c>
      <c r="L32" s="16" t="s">
        <v>31</v>
      </c>
    </row>
    <row r="33" spans="1:12" ht="66.75" customHeight="1" x14ac:dyDescent="0.25">
      <c r="A33" s="16" t="s">
        <v>288</v>
      </c>
      <c r="B33" s="16">
        <v>2555</v>
      </c>
      <c r="C33" s="16" t="s">
        <v>289</v>
      </c>
      <c r="D33" s="16" t="s">
        <v>16</v>
      </c>
      <c r="E33" s="16" t="s">
        <v>17</v>
      </c>
      <c r="F33" s="40" t="s">
        <v>343</v>
      </c>
      <c r="G33" s="11">
        <f>H33-0</f>
        <v>43504</v>
      </c>
      <c r="H33" s="11">
        <f>I33-0</f>
        <v>43504</v>
      </c>
      <c r="I33" s="11">
        <f>J33-20</f>
        <v>43504</v>
      </c>
      <c r="J33" s="11">
        <v>43524</v>
      </c>
      <c r="K33" s="9">
        <v>25</v>
      </c>
      <c r="L33" s="16" t="s">
        <v>288</v>
      </c>
    </row>
    <row r="34" spans="1:12" ht="30" customHeight="1" thickBot="1" x14ac:dyDescent="0.35">
      <c r="A34" s="59" t="s">
        <v>344</v>
      </c>
      <c r="B34" s="60"/>
      <c r="C34" s="60"/>
      <c r="D34" s="60"/>
      <c r="E34" s="60"/>
      <c r="F34" s="60"/>
      <c r="G34" s="60"/>
      <c r="H34" s="60"/>
      <c r="I34" s="60"/>
      <c r="J34" s="60"/>
      <c r="K34" s="60"/>
      <c r="L34" s="59" t="s">
        <v>344</v>
      </c>
    </row>
    <row r="35" spans="1:12" ht="59.65" customHeight="1" x14ac:dyDescent="0.25">
      <c r="A35" s="39" t="s">
        <v>0</v>
      </c>
      <c r="B35" s="37" t="s">
        <v>1</v>
      </c>
      <c r="C35" s="37" t="s">
        <v>2</v>
      </c>
      <c r="D35" s="37" t="s">
        <v>3</v>
      </c>
      <c r="E35" s="37" t="s">
        <v>4</v>
      </c>
      <c r="F35" s="37" t="s">
        <v>5</v>
      </c>
      <c r="G35" s="38" t="s">
        <v>6</v>
      </c>
      <c r="H35" s="38" t="s">
        <v>7</v>
      </c>
      <c r="I35" s="38" t="s">
        <v>8</v>
      </c>
      <c r="J35" s="38" t="s">
        <v>9</v>
      </c>
      <c r="K35" s="37" t="s">
        <v>11</v>
      </c>
      <c r="L35" s="39" t="s">
        <v>0</v>
      </c>
    </row>
    <row r="36" spans="1:12" ht="111.75" customHeight="1" x14ac:dyDescent="0.25">
      <c r="A36" s="16" t="s">
        <v>23</v>
      </c>
      <c r="B36" s="16">
        <v>2556</v>
      </c>
      <c r="C36" s="16" t="s">
        <v>345</v>
      </c>
      <c r="D36" s="16" t="s">
        <v>16</v>
      </c>
      <c r="E36" s="44" t="s">
        <v>25</v>
      </c>
      <c r="F36" s="40" t="s">
        <v>346</v>
      </c>
      <c r="G36" s="11">
        <v>43140</v>
      </c>
      <c r="H36" s="11">
        <v>43147</v>
      </c>
      <c r="I36" s="11">
        <v>43168</v>
      </c>
      <c r="J36" s="11">
        <v>43174</v>
      </c>
      <c r="K36" s="9">
        <v>6</v>
      </c>
      <c r="L36" s="16" t="s">
        <v>23</v>
      </c>
    </row>
    <row r="37" spans="1:12" ht="96" customHeight="1" x14ac:dyDescent="0.25">
      <c r="A37" s="16" t="s">
        <v>14</v>
      </c>
      <c r="B37" s="16">
        <v>2557</v>
      </c>
      <c r="C37" s="16" t="s">
        <v>213</v>
      </c>
      <c r="D37" s="16" t="s">
        <v>16</v>
      </c>
      <c r="E37" s="16" t="s">
        <v>17</v>
      </c>
      <c r="F37" s="40" t="s">
        <v>347</v>
      </c>
      <c r="G37" s="11">
        <v>43189</v>
      </c>
      <c r="H37" s="11">
        <v>43189</v>
      </c>
      <c r="I37" s="11">
        <v>43189</v>
      </c>
      <c r="J37" s="11">
        <v>43189</v>
      </c>
      <c r="K37" s="15">
        <v>10</v>
      </c>
      <c r="L37" s="16" t="s">
        <v>14</v>
      </c>
    </row>
    <row r="38" spans="1:12" ht="207.4" customHeight="1" x14ac:dyDescent="0.25">
      <c r="A38" s="16" t="s">
        <v>23</v>
      </c>
      <c r="B38" s="16">
        <v>2558</v>
      </c>
      <c r="C38" s="16" t="s">
        <v>61</v>
      </c>
      <c r="D38" s="16" t="s">
        <v>16</v>
      </c>
      <c r="E38" s="16" t="s">
        <v>62</v>
      </c>
      <c r="F38" s="45" t="s">
        <v>348</v>
      </c>
      <c r="G38" s="11">
        <v>43196</v>
      </c>
      <c r="H38" s="11">
        <v>43202</v>
      </c>
      <c r="I38" s="11">
        <v>42494</v>
      </c>
      <c r="J38" s="11">
        <v>43230</v>
      </c>
      <c r="K38" s="9">
        <v>4</v>
      </c>
      <c r="L38" s="16" t="s">
        <v>23</v>
      </c>
    </row>
    <row r="39" spans="1:12" ht="112.5" customHeight="1" x14ac:dyDescent="0.25">
      <c r="A39" s="16" t="s">
        <v>194</v>
      </c>
      <c r="B39" s="16">
        <v>2559</v>
      </c>
      <c r="C39" s="33" t="s">
        <v>215</v>
      </c>
      <c r="D39" s="16" t="s">
        <v>16</v>
      </c>
      <c r="E39" s="16" t="s">
        <v>349</v>
      </c>
      <c r="F39" s="40" t="s">
        <v>350</v>
      </c>
      <c r="G39" s="11">
        <f>H39-7</f>
        <v>43203</v>
      </c>
      <c r="H39" s="11">
        <f>I39-21</f>
        <v>43210</v>
      </c>
      <c r="I39" s="11">
        <f>J39-6</f>
        <v>43231</v>
      </c>
      <c r="J39" s="11">
        <v>43237</v>
      </c>
      <c r="K39" s="9">
        <v>10</v>
      </c>
      <c r="L39" s="16" t="s">
        <v>194</v>
      </c>
    </row>
    <row r="40" spans="1:12" ht="129.75" customHeight="1" x14ac:dyDescent="0.25">
      <c r="A40" s="16" t="s">
        <v>14</v>
      </c>
      <c r="B40" s="16">
        <v>2560</v>
      </c>
      <c r="C40" s="16" t="s">
        <v>19</v>
      </c>
      <c r="D40" s="16" t="s">
        <v>20</v>
      </c>
      <c r="E40" s="110">
        <v>27.75</v>
      </c>
      <c r="F40" s="40" t="s">
        <v>351</v>
      </c>
      <c r="G40" s="11">
        <v>43224</v>
      </c>
      <c r="H40" s="11">
        <v>43231</v>
      </c>
      <c r="I40" s="11">
        <v>43252</v>
      </c>
      <c r="J40" s="11">
        <v>43258</v>
      </c>
      <c r="K40" s="9">
        <v>4</v>
      </c>
      <c r="L40" s="16" t="s">
        <v>14</v>
      </c>
    </row>
    <row r="41" spans="1:12" ht="270" customHeight="1" x14ac:dyDescent="0.25">
      <c r="A41" s="16" t="s">
        <v>23</v>
      </c>
      <c r="B41" s="16">
        <v>2562</v>
      </c>
      <c r="C41" s="16" t="s">
        <v>81</v>
      </c>
      <c r="D41" s="16" t="s">
        <v>16</v>
      </c>
      <c r="E41" s="16" t="s">
        <v>25</v>
      </c>
      <c r="F41" s="40" t="s">
        <v>352</v>
      </c>
      <c r="G41" s="11">
        <v>43238</v>
      </c>
      <c r="H41" s="11">
        <v>43245</v>
      </c>
      <c r="I41" s="11">
        <v>43266</v>
      </c>
      <c r="J41" s="11">
        <v>43272</v>
      </c>
      <c r="K41" s="9">
        <v>25</v>
      </c>
      <c r="L41" s="16" t="s">
        <v>23</v>
      </c>
    </row>
    <row r="42" spans="1:12" ht="188.25" customHeight="1" x14ac:dyDescent="0.25">
      <c r="A42" s="41" t="s">
        <v>23</v>
      </c>
      <c r="B42" s="41">
        <v>2564</v>
      </c>
      <c r="C42" s="41" t="s">
        <v>79</v>
      </c>
      <c r="D42" s="41" t="s">
        <v>16</v>
      </c>
      <c r="E42" s="46" t="s">
        <v>25</v>
      </c>
      <c r="F42" s="47" t="s">
        <v>353</v>
      </c>
      <c r="G42" s="11">
        <v>43245</v>
      </c>
      <c r="H42" s="11">
        <v>43252</v>
      </c>
      <c r="I42" s="11">
        <v>43273</v>
      </c>
      <c r="J42" s="11">
        <v>43279</v>
      </c>
      <c r="K42" s="9">
        <v>25</v>
      </c>
      <c r="L42" s="41" t="s">
        <v>23</v>
      </c>
    </row>
    <row r="43" spans="1:12" ht="306.75" customHeight="1" x14ac:dyDescent="0.25">
      <c r="A43" s="41" t="s">
        <v>23</v>
      </c>
      <c r="B43" s="41">
        <v>2561</v>
      </c>
      <c r="C43" s="41" t="s">
        <v>83</v>
      </c>
      <c r="D43" s="41" t="s">
        <v>16</v>
      </c>
      <c r="E43" s="41" t="s">
        <v>25</v>
      </c>
      <c r="F43" s="42" t="s">
        <v>354</v>
      </c>
      <c r="G43" s="11">
        <f>H43-7</f>
        <v>43266</v>
      </c>
      <c r="H43" s="11">
        <f>I43-21</f>
        <v>43273</v>
      </c>
      <c r="I43" s="11">
        <f>J43-6</f>
        <v>43294</v>
      </c>
      <c r="J43" s="11">
        <v>43300</v>
      </c>
      <c r="K43" s="9">
        <v>25</v>
      </c>
      <c r="L43" s="41" t="s">
        <v>23</v>
      </c>
    </row>
    <row r="44" spans="1:12" ht="135.75" customHeight="1" x14ac:dyDescent="0.25">
      <c r="A44" s="16" t="s">
        <v>106</v>
      </c>
      <c r="B44" s="16">
        <v>2563</v>
      </c>
      <c r="C44" s="33" t="s">
        <v>249</v>
      </c>
      <c r="D44" s="16" t="s">
        <v>16</v>
      </c>
      <c r="E44" s="16" t="s">
        <v>355</v>
      </c>
      <c r="F44" s="40" t="s">
        <v>356</v>
      </c>
      <c r="G44" s="11">
        <f>H44-7</f>
        <v>43308</v>
      </c>
      <c r="H44" s="11">
        <f>I44-21</f>
        <v>43315</v>
      </c>
      <c r="I44" s="11">
        <f>J44-6</f>
        <v>43336</v>
      </c>
      <c r="J44" s="11">
        <v>43342</v>
      </c>
      <c r="K44" s="9">
        <v>10</v>
      </c>
      <c r="L44" s="16" t="s">
        <v>106</v>
      </c>
    </row>
    <row r="45" spans="1:12" ht="207.75" customHeight="1" x14ac:dyDescent="0.25">
      <c r="A45" s="16" t="s">
        <v>122</v>
      </c>
      <c r="B45" s="16">
        <v>2565</v>
      </c>
      <c r="C45" s="16" t="s">
        <v>123</v>
      </c>
      <c r="D45" s="16" t="s">
        <v>16</v>
      </c>
      <c r="E45" s="16" t="s">
        <v>251</v>
      </c>
      <c r="F45" s="40" t="s">
        <v>357</v>
      </c>
      <c r="G45" s="11">
        <v>43315</v>
      </c>
      <c r="H45" s="11">
        <v>43322</v>
      </c>
      <c r="I45" s="11">
        <v>43343</v>
      </c>
      <c r="J45" s="11">
        <v>43349</v>
      </c>
      <c r="K45" s="9">
        <v>25</v>
      </c>
      <c r="L45" s="16" t="s">
        <v>122</v>
      </c>
    </row>
    <row r="46" spans="1:12" ht="151.5" customHeight="1" x14ac:dyDescent="0.25">
      <c r="A46" s="16" t="s">
        <v>122</v>
      </c>
      <c r="B46" s="16">
        <v>2566</v>
      </c>
      <c r="C46" s="16" t="s">
        <v>127</v>
      </c>
      <c r="D46" s="16" t="s">
        <v>16</v>
      </c>
      <c r="E46" s="16" t="s">
        <v>252</v>
      </c>
      <c r="F46" s="40" t="s">
        <v>358</v>
      </c>
      <c r="G46" s="11">
        <v>43315</v>
      </c>
      <c r="H46" s="11">
        <v>43322</v>
      </c>
      <c r="I46" s="11">
        <v>43343</v>
      </c>
      <c r="J46" s="11">
        <v>43349</v>
      </c>
      <c r="K46" s="9">
        <v>25</v>
      </c>
      <c r="L46" s="16" t="s">
        <v>122</v>
      </c>
    </row>
    <row r="47" spans="1:12" ht="132" customHeight="1" x14ac:dyDescent="0.25">
      <c r="A47" s="16" t="s">
        <v>14</v>
      </c>
      <c r="B47" s="16">
        <v>2567</v>
      </c>
      <c r="C47" s="16" t="s">
        <v>19</v>
      </c>
      <c r="D47" s="16" t="s">
        <v>20</v>
      </c>
      <c r="E47" s="110">
        <v>27.75</v>
      </c>
      <c r="F47" s="40" t="s">
        <v>359</v>
      </c>
      <c r="G47" s="11">
        <f>H47-7</f>
        <v>43315</v>
      </c>
      <c r="H47" s="11">
        <f>I47-21</f>
        <v>43322</v>
      </c>
      <c r="I47" s="11">
        <f>J47-6</f>
        <v>43343</v>
      </c>
      <c r="J47" s="11">
        <v>43349</v>
      </c>
      <c r="K47" s="9">
        <v>25</v>
      </c>
      <c r="L47" s="16" t="s">
        <v>14</v>
      </c>
    </row>
    <row r="48" spans="1:12" ht="207.4" customHeight="1" x14ac:dyDescent="0.25">
      <c r="A48" s="16" t="s">
        <v>106</v>
      </c>
      <c r="B48" s="16">
        <v>2568</v>
      </c>
      <c r="C48" s="33" t="s">
        <v>257</v>
      </c>
      <c r="D48" s="16" t="s">
        <v>124</v>
      </c>
      <c r="E48" s="16" t="s">
        <v>360</v>
      </c>
      <c r="F48" s="48" t="s">
        <v>361</v>
      </c>
      <c r="G48" s="11">
        <f>H48-7</f>
        <v>43329</v>
      </c>
      <c r="H48" s="11">
        <f>I48-21</f>
        <v>43336</v>
      </c>
      <c r="I48" s="11">
        <f>J48-6</f>
        <v>43357</v>
      </c>
      <c r="J48" s="11">
        <v>43363</v>
      </c>
      <c r="K48" s="9">
        <v>6</v>
      </c>
      <c r="L48" s="16" t="s">
        <v>106</v>
      </c>
    </row>
    <row r="49" spans="1:12" ht="150" customHeight="1" x14ac:dyDescent="0.25">
      <c r="A49" s="16" t="s">
        <v>14</v>
      </c>
      <c r="B49" s="16">
        <v>2569</v>
      </c>
      <c r="C49" s="16" t="s">
        <v>19</v>
      </c>
      <c r="D49" s="16" t="s">
        <v>20</v>
      </c>
      <c r="E49" s="110">
        <v>27.75</v>
      </c>
      <c r="F49" s="33" t="s">
        <v>359</v>
      </c>
      <c r="G49" s="11">
        <v>43406</v>
      </c>
      <c r="H49" s="11">
        <v>43413</v>
      </c>
      <c r="I49" s="11">
        <v>43434</v>
      </c>
      <c r="J49" s="11">
        <v>43440</v>
      </c>
      <c r="K49" s="9">
        <v>25</v>
      </c>
      <c r="L49" s="16" t="s">
        <v>14</v>
      </c>
    </row>
    <row r="50" spans="1:12" ht="159.75" customHeight="1" x14ac:dyDescent="0.25">
      <c r="A50" s="16" t="s">
        <v>106</v>
      </c>
      <c r="B50" s="16">
        <v>2570</v>
      </c>
      <c r="C50" s="33" t="s">
        <v>362</v>
      </c>
      <c r="D50" s="16" t="s">
        <v>16</v>
      </c>
      <c r="E50" s="16" t="s">
        <v>349</v>
      </c>
      <c r="F50" s="40" t="s">
        <v>283</v>
      </c>
      <c r="G50" s="11">
        <f>H50-7</f>
        <v>43469</v>
      </c>
      <c r="H50" s="11">
        <f>I50-21</f>
        <v>43476</v>
      </c>
      <c r="I50" s="11">
        <f>J50-6</f>
        <v>43497</v>
      </c>
      <c r="J50" s="11">
        <v>43503</v>
      </c>
      <c r="K50" s="9">
        <v>10</v>
      </c>
      <c r="L50" s="16" t="s">
        <v>106</v>
      </c>
    </row>
    <row r="51" spans="1:12" ht="145.5" customHeight="1" x14ac:dyDescent="0.25">
      <c r="A51" s="16" t="s">
        <v>14</v>
      </c>
      <c r="B51" s="16">
        <v>2571</v>
      </c>
      <c r="C51" s="16" t="s">
        <v>19</v>
      </c>
      <c r="D51" s="16" t="s">
        <v>20</v>
      </c>
      <c r="E51" s="110">
        <v>27.75</v>
      </c>
      <c r="F51" s="40" t="s">
        <v>363</v>
      </c>
      <c r="G51" s="11">
        <v>43497</v>
      </c>
      <c r="H51" s="11">
        <v>43504</v>
      </c>
      <c r="I51" s="11">
        <v>43525</v>
      </c>
      <c r="J51" s="11">
        <v>43531</v>
      </c>
      <c r="K51" s="9">
        <v>4</v>
      </c>
      <c r="L51" s="16" t="s">
        <v>14</v>
      </c>
    </row>
    <row r="52" spans="1:12" ht="87.75" customHeight="1" x14ac:dyDescent="0.25">
      <c r="A52" s="16" t="s">
        <v>14</v>
      </c>
      <c r="B52" s="16">
        <v>2572</v>
      </c>
      <c r="C52" s="16" t="s">
        <v>291</v>
      </c>
      <c r="D52" s="16" t="s">
        <v>16</v>
      </c>
      <c r="E52" s="16" t="s">
        <v>17</v>
      </c>
      <c r="F52" s="40" t="s">
        <v>364</v>
      </c>
      <c r="G52" s="11">
        <v>43504</v>
      </c>
      <c r="H52" s="11">
        <v>43504</v>
      </c>
      <c r="I52" s="11">
        <v>43504</v>
      </c>
      <c r="J52" s="11">
        <v>43524</v>
      </c>
      <c r="K52" s="9">
        <v>25</v>
      </c>
      <c r="L52" s="16" t="s">
        <v>14</v>
      </c>
    </row>
    <row r="53" spans="1:12" ht="144.75" customHeight="1" x14ac:dyDescent="0.25">
      <c r="A53" s="16" t="s">
        <v>14</v>
      </c>
      <c r="B53" s="16">
        <v>2573</v>
      </c>
      <c r="C53" s="44" t="s">
        <v>293</v>
      </c>
      <c r="D53" s="44" t="s">
        <v>16</v>
      </c>
      <c r="E53" s="44" t="s">
        <v>169</v>
      </c>
      <c r="F53" s="49" t="s">
        <v>365</v>
      </c>
      <c r="G53" s="11">
        <f>H53-7</f>
        <v>43518</v>
      </c>
      <c r="H53" s="11">
        <f>I53-21</f>
        <v>43525</v>
      </c>
      <c r="I53" s="11">
        <f>J53-6</f>
        <v>43546</v>
      </c>
      <c r="J53" s="11">
        <v>43552</v>
      </c>
      <c r="K53" s="9">
        <v>6</v>
      </c>
      <c r="L53" s="16" t="s">
        <v>14</v>
      </c>
    </row>
    <row r="54" spans="1:12" ht="30" customHeight="1" thickBot="1" x14ac:dyDescent="0.35">
      <c r="A54" s="59" t="s">
        <v>366</v>
      </c>
      <c r="B54" s="60"/>
      <c r="C54" s="60"/>
      <c r="D54" s="60"/>
      <c r="E54" s="60"/>
      <c r="F54" s="60"/>
      <c r="G54" s="60"/>
      <c r="H54" s="60"/>
      <c r="I54" s="60"/>
      <c r="J54" s="60"/>
      <c r="K54" s="60"/>
      <c r="L54" s="59" t="s">
        <v>366</v>
      </c>
    </row>
    <row r="55" spans="1:12" ht="80.25" customHeight="1" x14ac:dyDescent="0.25">
      <c r="A55" s="39" t="s">
        <v>0</v>
      </c>
      <c r="B55" s="37" t="s">
        <v>1</v>
      </c>
      <c r="C55" s="37" t="s">
        <v>2</v>
      </c>
      <c r="D55" s="37" t="s">
        <v>3</v>
      </c>
      <c r="E55" s="37" t="s">
        <v>4</v>
      </c>
      <c r="F55" s="37" t="s">
        <v>5</v>
      </c>
      <c r="G55" s="38" t="s">
        <v>6</v>
      </c>
      <c r="H55" s="38" t="s">
        <v>7</v>
      </c>
      <c r="I55" s="38" t="s">
        <v>8</v>
      </c>
      <c r="J55" s="38" t="s">
        <v>9</v>
      </c>
      <c r="K55" s="37" t="s">
        <v>11</v>
      </c>
      <c r="L55" s="39" t="s">
        <v>0</v>
      </c>
    </row>
    <row r="56" spans="1:12" ht="155.25" customHeight="1" x14ac:dyDescent="0.25">
      <c r="A56" s="16" t="s">
        <v>55</v>
      </c>
      <c r="B56" s="16">
        <v>2510</v>
      </c>
      <c r="C56" s="16" t="s">
        <v>198</v>
      </c>
      <c r="D56" s="16" t="s">
        <v>20</v>
      </c>
      <c r="E56" s="16" t="s">
        <v>17</v>
      </c>
      <c r="F56" s="40" t="s">
        <v>367</v>
      </c>
      <c r="G56" s="11">
        <v>43147</v>
      </c>
      <c r="H56" s="11">
        <f>G56+7</f>
        <v>43154</v>
      </c>
      <c r="I56" s="11">
        <v>43175</v>
      </c>
      <c r="J56" s="11">
        <v>43181</v>
      </c>
      <c r="K56" s="9">
        <v>3</v>
      </c>
      <c r="L56" s="16" t="s">
        <v>55</v>
      </c>
    </row>
    <row r="57" spans="1:12" ht="173.25" customHeight="1" x14ac:dyDescent="0.25">
      <c r="A57" s="16" t="s">
        <v>55</v>
      </c>
      <c r="B57" s="16">
        <v>2513</v>
      </c>
      <c r="C57" s="16" t="s">
        <v>214</v>
      </c>
      <c r="D57" s="16" t="s">
        <v>368</v>
      </c>
      <c r="E57" s="16" t="s">
        <v>17</v>
      </c>
      <c r="F57" s="40" t="s">
        <v>369</v>
      </c>
      <c r="G57" s="11">
        <v>43182</v>
      </c>
      <c r="H57" s="11">
        <v>43188</v>
      </c>
      <c r="I57" s="11">
        <v>43210</v>
      </c>
      <c r="J57" s="11">
        <v>43216</v>
      </c>
      <c r="K57" s="9">
        <v>3</v>
      </c>
      <c r="L57" s="16" t="s">
        <v>55</v>
      </c>
    </row>
    <row r="58" spans="1:12" ht="133.5" customHeight="1" x14ac:dyDescent="0.25">
      <c r="A58" s="16" t="s">
        <v>55</v>
      </c>
      <c r="B58" s="16">
        <v>2514</v>
      </c>
      <c r="C58" s="16" t="s">
        <v>217</v>
      </c>
      <c r="D58" s="16" t="s">
        <v>20</v>
      </c>
      <c r="E58" s="16" t="s">
        <v>370</v>
      </c>
      <c r="F58" s="40" t="s">
        <v>371</v>
      </c>
      <c r="G58" s="11">
        <v>43210</v>
      </c>
      <c r="H58" s="11">
        <f>G58+7</f>
        <v>43217</v>
      </c>
      <c r="I58" s="11">
        <v>43238</v>
      </c>
      <c r="J58" s="11">
        <v>43244</v>
      </c>
      <c r="K58" s="9">
        <v>3</v>
      </c>
      <c r="L58" s="16" t="s">
        <v>55</v>
      </c>
    </row>
    <row r="59" spans="1:12" ht="188.25" customHeight="1" x14ac:dyDescent="0.25">
      <c r="A59" s="16" t="s">
        <v>55</v>
      </c>
      <c r="B59" s="16">
        <v>2515</v>
      </c>
      <c r="C59" s="16" t="s">
        <v>228</v>
      </c>
      <c r="D59" s="16" t="s">
        <v>20</v>
      </c>
      <c r="E59" s="16" t="s">
        <v>370</v>
      </c>
      <c r="F59" s="43" t="s">
        <v>372</v>
      </c>
      <c r="G59" s="11">
        <v>43217</v>
      </c>
      <c r="H59" s="11">
        <f>G59+7</f>
        <v>43224</v>
      </c>
      <c r="I59" s="11">
        <v>43245</v>
      </c>
      <c r="J59" s="11">
        <v>43251</v>
      </c>
      <c r="K59" s="9">
        <v>3</v>
      </c>
      <c r="L59" s="16" t="s">
        <v>55</v>
      </c>
    </row>
    <row r="60" spans="1:12" ht="147" customHeight="1" x14ac:dyDescent="0.25">
      <c r="A60" s="16" t="s">
        <v>55</v>
      </c>
      <c r="B60" s="16">
        <v>2516</v>
      </c>
      <c r="C60" s="16" t="s">
        <v>240</v>
      </c>
      <c r="D60" s="16" t="s">
        <v>20</v>
      </c>
      <c r="E60" s="16" t="s">
        <v>17</v>
      </c>
      <c r="F60" s="40" t="s">
        <v>373</v>
      </c>
      <c r="G60" s="11">
        <v>43273</v>
      </c>
      <c r="H60" s="11">
        <f>G60+7</f>
        <v>43280</v>
      </c>
      <c r="I60" s="11">
        <f>H60+21</f>
        <v>43301</v>
      </c>
      <c r="J60" s="11">
        <v>43307</v>
      </c>
      <c r="K60" s="9">
        <v>3</v>
      </c>
      <c r="L60" s="16" t="s">
        <v>55</v>
      </c>
    </row>
    <row r="61" spans="1:12" ht="176.25" customHeight="1" x14ac:dyDescent="0.25">
      <c r="A61" s="16" t="s">
        <v>55</v>
      </c>
      <c r="B61" s="16">
        <v>2517</v>
      </c>
      <c r="C61" s="16" t="s">
        <v>247</v>
      </c>
      <c r="D61" s="16" t="s">
        <v>368</v>
      </c>
      <c r="E61" s="16" t="s">
        <v>17</v>
      </c>
      <c r="F61" s="40" t="s">
        <v>374</v>
      </c>
      <c r="G61" s="11">
        <v>43280</v>
      </c>
      <c r="H61" s="11">
        <f>G61+7</f>
        <v>43287</v>
      </c>
      <c r="I61" s="11">
        <v>43308</v>
      </c>
      <c r="J61" s="11">
        <v>43314</v>
      </c>
      <c r="K61" s="9">
        <v>3</v>
      </c>
      <c r="L61" s="16" t="s">
        <v>55</v>
      </c>
    </row>
    <row r="62" spans="1:12" ht="160.5" customHeight="1" x14ac:dyDescent="0.25">
      <c r="A62" s="16" t="s">
        <v>55</v>
      </c>
      <c r="B62" s="16">
        <v>2518</v>
      </c>
      <c r="C62" s="16" t="s">
        <v>253</v>
      </c>
      <c r="D62" s="16" t="s">
        <v>20</v>
      </c>
      <c r="E62" s="16" t="s">
        <v>17</v>
      </c>
      <c r="F62" s="40" t="s">
        <v>375</v>
      </c>
      <c r="G62" s="11">
        <f>H62-7</f>
        <v>43343</v>
      </c>
      <c r="H62" s="11">
        <f>I62-21</f>
        <v>43350</v>
      </c>
      <c r="I62" s="11">
        <f>J62-6</f>
        <v>43371</v>
      </c>
      <c r="J62" s="11">
        <v>43377</v>
      </c>
      <c r="K62" s="9">
        <v>3</v>
      </c>
      <c r="L62" s="16" t="s">
        <v>55</v>
      </c>
    </row>
    <row r="63" spans="1:12" ht="114" customHeight="1" x14ac:dyDescent="0.25">
      <c r="A63" s="16" t="s">
        <v>55</v>
      </c>
      <c r="B63" s="16">
        <v>2519</v>
      </c>
      <c r="C63" s="16" t="s">
        <v>151</v>
      </c>
      <c r="D63" s="16" t="s">
        <v>16</v>
      </c>
      <c r="E63" s="16" t="s">
        <v>370</v>
      </c>
      <c r="F63" s="40" t="s">
        <v>376</v>
      </c>
      <c r="G63" s="11">
        <v>43364</v>
      </c>
      <c r="H63" s="11">
        <f>G63+7</f>
        <v>43371</v>
      </c>
      <c r="I63" s="11">
        <v>43392</v>
      </c>
      <c r="J63" s="11">
        <v>43398</v>
      </c>
      <c r="K63" s="9">
        <v>3</v>
      </c>
      <c r="L63" s="16" t="s">
        <v>55</v>
      </c>
    </row>
    <row r="64" spans="1:12" ht="138" customHeight="1" x14ac:dyDescent="0.25">
      <c r="A64" s="16" t="s">
        <v>55</v>
      </c>
      <c r="B64" s="16">
        <v>2520</v>
      </c>
      <c r="C64" s="16" t="s">
        <v>274</v>
      </c>
      <c r="D64" s="16" t="s">
        <v>20</v>
      </c>
      <c r="E64" s="16" t="s">
        <v>370</v>
      </c>
      <c r="F64" s="40" t="s">
        <v>377</v>
      </c>
      <c r="G64" s="11">
        <v>43371</v>
      </c>
      <c r="H64" s="11">
        <f>G64+7</f>
        <v>43378</v>
      </c>
      <c r="I64" s="11">
        <v>43399</v>
      </c>
      <c r="J64" s="11">
        <v>43405</v>
      </c>
      <c r="K64" s="9">
        <v>3</v>
      </c>
      <c r="L64" s="16" t="s">
        <v>55</v>
      </c>
    </row>
    <row r="65" spans="1:12" ht="206.25" customHeight="1" x14ac:dyDescent="0.25">
      <c r="A65" s="16" t="s">
        <v>55</v>
      </c>
      <c r="B65" s="16">
        <v>2521</v>
      </c>
      <c r="C65" s="16" t="s">
        <v>260</v>
      </c>
      <c r="D65" s="16" t="s">
        <v>368</v>
      </c>
      <c r="E65" s="16" t="s">
        <v>17</v>
      </c>
      <c r="F65" s="40" t="s">
        <v>378</v>
      </c>
      <c r="G65" s="11">
        <f>H65-7</f>
        <v>43385</v>
      </c>
      <c r="H65" s="11">
        <f>I65-21</f>
        <v>43392</v>
      </c>
      <c r="I65" s="11">
        <f>J65-6</f>
        <v>43413</v>
      </c>
      <c r="J65" s="11">
        <v>43419</v>
      </c>
      <c r="K65" s="9">
        <v>3</v>
      </c>
      <c r="L65" s="16" t="s">
        <v>55</v>
      </c>
    </row>
    <row r="66" spans="1:12" ht="117.75" customHeight="1" x14ac:dyDescent="0.25">
      <c r="A66" s="16" t="s">
        <v>55</v>
      </c>
      <c r="B66" s="16">
        <v>2522</v>
      </c>
      <c r="C66" s="16" t="s">
        <v>217</v>
      </c>
      <c r="D66" s="16" t="s">
        <v>20</v>
      </c>
      <c r="E66" s="16" t="s">
        <v>370</v>
      </c>
      <c r="F66" s="40" t="s">
        <v>379</v>
      </c>
      <c r="G66" s="11">
        <f>H66-7</f>
        <v>43392</v>
      </c>
      <c r="H66" s="11">
        <f>I66-21</f>
        <v>43399</v>
      </c>
      <c r="I66" s="11">
        <f>J66-6</f>
        <v>43420</v>
      </c>
      <c r="J66" s="11">
        <v>43426</v>
      </c>
      <c r="K66" s="9">
        <v>3</v>
      </c>
      <c r="L66" s="16" t="s">
        <v>55</v>
      </c>
    </row>
    <row r="67" spans="1:12" ht="156.75" customHeight="1" x14ac:dyDescent="0.25">
      <c r="A67" s="16" t="s">
        <v>55</v>
      </c>
      <c r="B67" s="16">
        <v>2523</v>
      </c>
      <c r="C67" s="16" t="s">
        <v>273</v>
      </c>
      <c r="D67" s="16" t="s">
        <v>20</v>
      </c>
      <c r="E67" s="16" t="s">
        <v>17</v>
      </c>
      <c r="F67" s="40" t="s">
        <v>380</v>
      </c>
      <c r="G67" s="11">
        <v>43441</v>
      </c>
      <c r="H67" s="11">
        <f>G67+7</f>
        <v>43448</v>
      </c>
      <c r="I67" s="11">
        <v>43469</v>
      </c>
      <c r="J67" s="11">
        <v>43475</v>
      </c>
      <c r="K67" s="9">
        <v>3</v>
      </c>
      <c r="L67" s="16" t="s">
        <v>55</v>
      </c>
    </row>
    <row r="68" spans="1:12" ht="201" customHeight="1" x14ac:dyDescent="0.25">
      <c r="A68" s="16" t="s">
        <v>55</v>
      </c>
      <c r="B68" s="16">
        <v>2524</v>
      </c>
      <c r="C68" s="16" t="s">
        <v>284</v>
      </c>
      <c r="D68" s="16" t="s">
        <v>368</v>
      </c>
      <c r="E68" s="16" t="s">
        <v>17</v>
      </c>
      <c r="F68" s="40" t="s">
        <v>381</v>
      </c>
      <c r="G68" s="11">
        <f>H68-7</f>
        <v>43483</v>
      </c>
      <c r="H68" s="11">
        <f>I68-21</f>
        <v>43490</v>
      </c>
      <c r="I68" s="11">
        <f>J68-6</f>
        <v>43511</v>
      </c>
      <c r="J68" s="11">
        <v>43517</v>
      </c>
      <c r="K68" s="9">
        <v>3</v>
      </c>
      <c r="L68" s="16" t="s">
        <v>55</v>
      </c>
    </row>
    <row r="69" spans="1:12" ht="89.25" customHeight="1" x14ac:dyDescent="0.25">
      <c r="A69" s="16" t="s">
        <v>55</v>
      </c>
      <c r="B69" s="16">
        <v>2367</v>
      </c>
      <c r="C69" s="16" t="s">
        <v>289</v>
      </c>
      <c r="D69" s="16" t="s">
        <v>124</v>
      </c>
      <c r="E69" s="16" t="s">
        <v>17</v>
      </c>
      <c r="F69" s="40" t="s">
        <v>382</v>
      </c>
      <c r="G69" s="11">
        <v>43140</v>
      </c>
      <c r="H69" s="11">
        <v>43140</v>
      </c>
      <c r="I69" s="11">
        <v>43140</v>
      </c>
      <c r="J69" s="11">
        <v>43174</v>
      </c>
      <c r="K69" s="9">
        <v>25</v>
      </c>
      <c r="L69" s="16" t="s">
        <v>55</v>
      </c>
    </row>
    <row r="70" spans="1:12" ht="150.75" customHeight="1" x14ac:dyDescent="0.25">
      <c r="A70" s="16" t="s">
        <v>55</v>
      </c>
      <c r="B70" s="16">
        <v>2525</v>
      </c>
      <c r="C70" s="16" t="s">
        <v>287</v>
      </c>
      <c r="D70" s="16" t="s">
        <v>368</v>
      </c>
      <c r="E70" s="16" t="s">
        <v>370</v>
      </c>
      <c r="F70" s="40" t="s">
        <v>383</v>
      </c>
      <c r="G70" s="11">
        <v>43511</v>
      </c>
      <c r="H70" s="11">
        <f>G70+7</f>
        <v>43518</v>
      </c>
      <c r="I70" s="11">
        <v>43539</v>
      </c>
      <c r="J70" s="11">
        <v>43545</v>
      </c>
      <c r="K70" s="9">
        <v>3</v>
      </c>
      <c r="L70" s="16" t="s">
        <v>55</v>
      </c>
    </row>
  </sheetData>
  <customSheetViews>
    <customSheetView guid="{185A5CD5-3184-493D-8586-15BEEE1E3F5A}" scale="60" state="hidden">
      <selection activeCell="J44" sqref="J44"/>
      <pageMargins left="0" right="0" top="0" bottom="0" header="0" footer="0"/>
    </customSheetView>
    <customSheetView guid="{73078B99-6B6B-4F3B-AEEA-5AC4F88B9E68}" scale="60" state="hidden">
      <selection activeCell="J44" sqref="J44"/>
      <pageMargins left="0" right="0" top="0" bottom="0" header="0" footer="0"/>
    </customSheetView>
    <customSheetView guid="{A419E118-27CE-453F-8E2E-57861CD2041E}" scale="60" showAutoFilter="1" topLeftCell="A46">
      <selection activeCell="F49" sqref="F49"/>
      <pageMargins left="0" right="0" top="0" bottom="0" header="0" footer="0"/>
      <autoFilter ref="A3:L70" xr:uid="{12A0CEFD-68A9-4469-9209-B630D8928909}"/>
    </customSheetView>
    <customSheetView guid="{22257EB2-3327-40FC-8113-145770006338}" scale="60" topLeftCell="A53">
      <selection activeCell="C70" sqref="C56:C70"/>
      <pageMargins left="0" right="0" top="0" bottom="0" header="0" footer="0"/>
    </customSheetView>
    <customSheetView guid="{5B3AED00-93DF-4FAB-9F3C-5DA9CBE9CC8B}" scale="60" state="hidden">
      <selection activeCell="J44" sqref="J44"/>
      <pageMargins left="0" right="0" top="0" bottom="0" header="0" footer="0"/>
    </customSheetView>
    <customSheetView guid="{A14B8E4B-3F8F-4606-8E44-39BB9FEA4A2E}" scale="60" showAutoFilter="1">
      <selection activeCell="A26" sqref="A26:XFD26"/>
      <pageMargins left="0" right="0" top="0" bottom="0" header="0" footer="0"/>
      <autoFilter ref="A1:L70" xr:uid="{3F907D06-BDA0-4D39-9478-EF920A55D1C5}"/>
    </customSheetView>
    <customSheetView guid="{D60E86EB-F5F3-43AC-A4F6-D4B3DC453DD2}" scale="60" state="hidden">
      <selection activeCell="J44" sqref="J44"/>
      <pageMargins left="0" right="0" top="0" bottom="0" header="0" footer="0"/>
    </customSheetView>
  </customSheetView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
  <sheetViews>
    <sheetView workbookViewId="0">
      <selection activeCell="E13" sqref="E13"/>
    </sheetView>
  </sheetViews>
  <sheetFormatPr defaultRowHeight="15" x14ac:dyDescent="0.25"/>
  <sheetData>
    <row r="1" spans="1:10" ht="15.75" thickBot="1" x14ac:dyDescent="0.3"/>
    <row r="2" spans="1:10" ht="39" thickBot="1" x14ac:dyDescent="0.3">
      <c r="A2" s="50" t="s">
        <v>0</v>
      </c>
      <c r="B2" s="61" t="s">
        <v>1</v>
      </c>
      <c r="C2" s="51" t="s">
        <v>2</v>
      </c>
      <c r="D2" s="51" t="s">
        <v>3</v>
      </c>
      <c r="E2" s="51" t="s">
        <v>4</v>
      </c>
      <c r="F2" s="51" t="s">
        <v>5</v>
      </c>
      <c r="G2" s="52" t="s">
        <v>6</v>
      </c>
      <c r="H2" s="52" t="s">
        <v>7</v>
      </c>
      <c r="I2" s="52" t="s">
        <v>8</v>
      </c>
      <c r="J2" s="53" t="s">
        <v>9</v>
      </c>
    </row>
  </sheetData>
  <customSheetViews>
    <customSheetView guid="{185A5CD5-3184-493D-8586-15BEEE1E3F5A}" state="hidden">
      <selection activeCell="E13" sqref="E13"/>
      <pageMargins left="0" right="0" top="0" bottom="0" header="0" footer="0"/>
    </customSheetView>
    <customSheetView guid="{73078B99-6B6B-4F3B-AEEA-5AC4F88B9E68}" state="hidden">
      <selection activeCell="E13" sqref="E13"/>
      <pageMargins left="0" right="0" top="0" bottom="0" header="0" footer="0"/>
    </customSheetView>
    <customSheetView guid="{A419E118-27CE-453F-8E2E-57861CD2041E}" state="hidden">
      <selection activeCell="E13" sqref="E13"/>
      <pageMargins left="0" right="0" top="0" bottom="0" header="0" footer="0"/>
    </customSheetView>
    <customSheetView guid="{22257EB2-3327-40FC-8113-145770006338}" state="hidden">
      <selection activeCell="E13" sqref="E13"/>
      <pageMargins left="0" right="0" top="0" bottom="0" header="0" footer="0"/>
    </customSheetView>
    <customSheetView guid="{5B3AED00-93DF-4FAB-9F3C-5DA9CBE9CC8B}" state="hidden">
      <selection activeCell="E13" sqref="E13"/>
      <pageMargins left="0" right="0" top="0" bottom="0" header="0" footer="0"/>
    </customSheetView>
    <customSheetView guid="{A14B8E4B-3F8F-4606-8E44-39BB9FEA4A2E}" state="hidden">
      <selection activeCell="E13" sqref="E13"/>
      <pageMargins left="0" right="0" top="0" bottom="0" header="0" footer="0"/>
    </customSheetView>
    <customSheetView guid="{D60E86EB-F5F3-43AC-A4F6-D4B3DC453DD2}" state="hidden">
      <selection activeCell="E13" sqref="E13"/>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65"/>
  <sheetViews>
    <sheetView zoomScale="80" zoomScaleNormal="80" workbookViewId="0">
      <selection activeCell="F14" sqref="A1:N65"/>
    </sheetView>
  </sheetViews>
  <sheetFormatPr defaultRowHeight="15" x14ac:dyDescent="0.25"/>
  <cols>
    <col min="1" max="1" width="20.42578125" customWidth="1"/>
    <col min="2" max="2" width="8.5703125" customWidth="1"/>
    <col min="3" max="3" width="21.28515625" customWidth="1"/>
    <col min="4" max="4" width="9.7109375" customWidth="1"/>
    <col min="5" max="5" width="16.42578125" customWidth="1"/>
    <col min="6" max="6" width="79" customWidth="1"/>
    <col min="7" max="7" width="10.5703125" bestFit="1" customWidth="1"/>
    <col min="8" max="9" width="10.42578125" bestFit="1" customWidth="1"/>
    <col min="10" max="10" width="10.5703125" bestFit="1" customWidth="1"/>
    <col min="11" max="11" width="8.5703125" bestFit="1" customWidth="1"/>
  </cols>
  <sheetData>
    <row r="1" spans="1:11" ht="15.75" thickBot="1" x14ac:dyDescent="0.3">
      <c r="A1" s="54" t="s">
        <v>384</v>
      </c>
      <c r="K1" s="78"/>
    </row>
    <row r="2" spans="1:11" ht="39" thickBot="1" x14ac:dyDescent="0.3">
      <c r="A2" s="50" t="s">
        <v>0</v>
      </c>
      <c r="B2" s="51" t="s">
        <v>1</v>
      </c>
      <c r="C2" s="51" t="s">
        <v>2</v>
      </c>
      <c r="D2" s="51" t="s">
        <v>3</v>
      </c>
      <c r="E2" s="51" t="s">
        <v>4</v>
      </c>
      <c r="F2" s="51" t="s">
        <v>5</v>
      </c>
      <c r="G2" s="52" t="s">
        <v>6</v>
      </c>
      <c r="H2" s="52" t="s">
        <v>7</v>
      </c>
      <c r="I2" s="52" t="s">
        <v>8</v>
      </c>
      <c r="J2" s="53" t="s">
        <v>9</v>
      </c>
      <c r="K2" s="76" t="s">
        <v>11</v>
      </c>
    </row>
    <row r="3" spans="1:11" s="75" customFormat="1" ht="135" hidden="1" x14ac:dyDescent="0.25">
      <c r="A3" s="83" t="str">
        <f>VLOOKUP(C3,'2019-20 Final'!$C$4:$L$79,10,0)</f>
        <v>Beer &amp; Cider</v>
      </c>
      <c r="B3" s="62"/>
      <c r="C3" s="16" t="s">
        <v>198</v>
      </c>
      <c r="D3" s="62" t="str">
        <f>VLOOKUP($C3,'2019-20 Final'!$C:$F,2,0)</f>
        <v>Canada (Ontario)</v>
      </c>
      <c r="E3" s="62" t="str">
        <f>VLOOKUP($C3,'2019-20 Final'!$C:$F,3,0)</f>
        <v>Various</v>
      </c>
      <c r="F3" s="62" t="str">
        <f>VLOOKUP($C3,'2019-20 Final'!$C:$F,4,0)</f>
        <v>Ontario craft seasonal beers appropriate for fall. Stouts, Porters, Marzen, Harvest, Pumpkin, etc., will be considered. Available for a limited time only.
Sales success from a brewery retail store or on-premise (if applicable) will be considered, along with sales performance of current LCBO listings. Listing is active in retail – P7 through P9 (September 16 - December 8).
All tasting/lab and marketing samples must arrive labeled with the NISS or LCBO #. All lab samples go to the attention of Karen Carter.</v>
      </c>
      <c r="G3" s="73">
        <v>43889</v>
      </c>
      <c r="H3" s="73">
        <v>43896</v>
      </c>
      <c r="I3" s="73">
        <v>43917</v>
      </c>
      <c r="J3" s="74">
        <v>43923</v>
      </c>
      <c r="K3" s="88">
        <f>VLOOKUP(C3,'2019-20 Final'!$C:$K,9,0)</f>
        <v>3</v>
      </c>
    </row>
    <row r="4" spans="1:11" ht="43.35" hidden="1" customHeight="1" x14ac:dyDescent="0.25">
      <c r="A4" s="83" t="s">
        <v>38</v>
      </c>
      <c r="B4" s="62"/>
      <c r="C4" s="16" t="s">
        <v>385</v>
      </c>
      <c r="D4" s="62" t="s">
        <v>114</v>
      </c>
      <c r="E4" s="62" t="s">
        <v>386</v>
      </c>
      <c r="F4" s="62" t="s">
        <v>387</v>
      </c>
      <c r="G4" s="73">
        <v>43896</v>
      </c>
      <c r="H4" s="73">
        <v>43903</v>
      </c>
      <c r="I4" s="73">
        <v>43924</v>
      </c>
      <c r="J4" s="74">
        <v>43930</v>
      </c>
      <c r="K4" s="88">
        <v>6</v>
      </c>
    </row>
    <row r="5" spans="1:11" ht="43.35" hidden="1" customHeight="1" x14ac:dyDescent="0.25">
      <c r="A5" s="83" t="s">
        <v>55</v>
      </c>
      <c r="B5" s="62"/>
      <c r="C5" s="16" t="s">
        <v>388</v>
      </c>
      <c r="D5" s="62" t="s">
        <v>157</v>
      </c>
      <c r="E5" s="62" t="s">
        <v>17</v>
      </c>
      <c r="F5" s="62" t="s">
        <v>389</v>
      </c>
      <c r="G5" s="73">
        <v>43903</v>
      </c>
      <c r="H5" s="73">
        <v>43910</v>
      </c>
      <c r="I5" s="73">
        <v>43931</v>
      </c>
      <c r="J5" s="74">
        <v>43937</v>
      </c>
      <c r="K5" s="88">
        <v>3</v>
      </c>
    </row>
    <row r="6" spans="1:11" ht="90" x14ac:dyDescent="0.25">
      <c r="A6" s="83" t="str">
        <f>VLOOKUP(C6,'2019-20 Final'!$C$4:$L$79,10,0)</f>
        <v>Spirits</v>
      </c>
      <c r="B6" s="62"/>
      <c r="C6" s="16" t="s">
        <v>213</v>
      </c>
      <c r="D6" s="62" t="str">
        <f>VLOOKUP($C6,'2019-20 Final'!$C:$F,2,0)</f>
        <v>All Countries</v>
      </c>
      <c r="E6" s="62" t="str">
        <f>VLOOKUP($C6,'2019-20 Final'!$C:$F,3,0)</f>
        <v>Various</v>
      </c>
      <c r="F6" s="62" t="str">
        <f>VLOOKUP($C6,'2019-20 Final'!$C:$F,4,0)</f>
        <v>Seeking 'online only' gifting offers for key occasions (i.e., stock your bar gift pack + free cocktail accessories VA &amp; recipe booklet with purchase) or products with corporate and personal gifting potential (i.e., customizable or wrapped gifts: pick your bottle's vessel/bag/box, wrap, ribbon, personalized gift tag). Please upload a file with offer details (i.e., products or accessories included). Spirits products included in the packs must already be listed items. NO SAMPLES REQUIRED.</v>
      </c>
      <c r="G6" s="73">
        <v>43910</v>
      </c>
      <c r="H6" s="73">
        <v>43917</v>
      </c>
      <c r="I6" s="73">
        <v>43938</v>
      </c>
      <c r="J6" s="74">
        <v>43944</v>
      </c>
      <c r="K6" s="88">
        <f>VLOOKUP(C6,'2019-20 Final'!$C:$K,9,0)</f>
        <v>10</v>
      </c>
    </row>
    <row r="7" spans="1:11" ht="150" hidden="1" x14ac:dyDescent="0.25">
      <c r="A7" s="83" t="str">
        <f>VLOOKUP(C7,'2019-20 Final'!$C$4:$L$79,10,0)</f>
        <v>Beer &amp; Cider</v>
      </c>
      <c r="B7" s="62"/>
      <c r="C7" s="16" t="s">
        <v>214</v>
      </c>
      <c r="D7" s="62" t="str">
        <f>VLOOKUP($C7,'2019-20 Final'!$C:$F,2,0)</f>
        <v>All Countries (excluding Ontario Craft Beer)</v>
      </c>
      <c r="E7" s="62" t="str">
        <f>VLOOKUP($C7,'2019-20 Final'!$C:$F,3,0)</f>
        <v>Various</v>
      </c>
      <c r="F7" s="62" t="str">
        <f>VLOOKUP($C7,'2019-20 Final'!$C:$F,4,0)</f>
        <v>Products appropriate for the spring season that will appeal to a craft beer enthusiast (Bock, Imperial IPA's, sour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P13 through P2.
All tasting/lab and marketing samples must arrive labeled with the NISS or LCBO #. All lab samples go to the attention of Karen Carter.</v>
      </c>
      <c r="G7" s="73">
        <v>43917</v>
      </c>
      <c r="H7" s="73">
        <v>43924</v>
      </c>
      <c r="I7" s="73">
        <v>43945</v>
      </c>
      <c r="J7" s="74">
        <v>43951</v>
      </c>
      <c r="K7" s="88">
        <f>VLOOKUP(C7,'2019-20 Final'!$C:$K,9,0)</f>
        <v>3</v>
      </c>
    </row>
    <row r="8" spans="1:11" ht="30" hidden="1" x14ac:dyDescent="0.25">
      <c r="A8" s="83" t="s">
        <v>31</v>
      </c>
      <c r="B8" s="62"/>
      <c r="C8" s="16" t="s">
        <v>209</v>
      </c>
      <c r="D8" s="62" t="s">
        <v>20</v>
      </c>
      <c r="E8" s="62" t="s">
        <v>17</v>
      </c>
      <c r="F8" s="62" t="s">
        <v>301</v>
      </c>
      <c r="G8" s="73">
        <v>43917</v>
      </c>
      <c r="H8" s="73">
        <v>43924</v>
      </c>
      <c r="I8" s="73">
        <v>43945</v>
      </c>
      <c r="J8" s="74">
        <v>43951</v>
      </c>
      <c r="K8" s="88">
        <v>25</v>
      </c>
    </row>
    <row r="9" spans="1:11" ht="159" hidden="1" customHeight="1" x14ac:dyDescent="0.25">
      <c r="A9" s="83" t="s">
        <v>390</v>
      </c>
      <c r="B9" s="62"/>
      <c r="C9" s="16" t="s">
        <v>391</v>
      </c>
      <c r="D9" s="62" t="s">
        <v>392</v>
      </c>
      <c r="E9" s="62" t="s">
        <v>17</v>
      </c>
      <c r="F9" s="107" t="s">
        <v>393</v>
      </c>
      <c r="G9" s="73">
        <v>43924</v>
      </c>
      <c r="H9" s="73">
        <v>43931</v>
      </c>
      <c r="I9" s="73">
        <v>43952</v>
      </c>
      <c r="J9" s="74">
        <v>43958</v>
      </c>
      <c r="K9" s="88">
        <v>10</v>
      </c>
    </row>
    <row r="10" spans="1:11" ht="159" hidden="1" customHeight="1" x14ac:dyDescent="0.25">
      <c r="A10" s="83" t="s">
        <v>390</v>
      </c>
      <c r="B10" s="62"/>
      <c r="C10" s="16" t="s">
        <v>391</v>
      </c>
      <c r="D10" s="62" t="s">
        <v>394</v>
      </c>
      <c r="E10" s="62" t="s">
        <v>17</v>
      </c>
      <c r="F10" s="107" t="s">
        <v>393</v>
      </c>
      <c r="G10" s="73">
        <v>43924</v>
      </c>
      <c r="H10" s="73">
        <v>43931</v>
      </c>
      <c r="I10" s="73">
        <v>43952</v>
      </c>
      <c r="J10" s="74">
        <v>43958</v>
      </c>
      <c r="K10" s="88">
        <v>10</v>
      </c>
    </row>
    <row r="11" spans="1:11" ht="159" hidden="1" customHeight="1" x14ac:dyDescent="0.25">
      <c r="A11" s="83" t="s">
        <v>390</v>
      </c>
      <c r="B11" s="62"/>
      <c r="C11" s="16" t="s">
        <v>391</v>
      </c>
      <c r="D11" s="62" t="s">
        <v>395</v>
      </c>
      <c r="E11" s="62" t="s">
        <v>17</v>
      </c>
      <c r="F11" s="107" t="s">
        <v>393</v>
      </c>
      <c r="G11" s="73">
        <v>43924</v>
      </c>
      <c r="H11" s="73">
        <v>43931</v>
      </c>
      <c r="I11" s="73">
        <v>43952</v>
      </c>
      <c r="J11" s="74">
        <v>43958</v>
      </c>
      <c r="K11" s="88">
        <v>10</v>
      </c>
    </row>
    <row r="12" spans="1:11" ht="120" hidden="1" x14ac:dyDescent="0.25">
      <c r="A12" s="83" t="str">
        <f>VLOOKUP(C12,'2019-20 Final'!$C$4:$L$79,10,0)</f>
        <v>Beer &amp; Cider</v>
      </c>
      <c r="B12" s="62"/>
      <c r="C12" s="16" t="s">
        <v>217</v>
      </c>
      <c r="D12" s="62" t="str">
        <f>VLOOKUP($C12,'2019-20 Final'!$C:$F,2,0)</f>
        <v>Canada (Ontario)</v>
      </c>
      <c r="E12" s="62" t="str">
        <f>VLOOKUP($C12,'2019-20 Final'!$C:$F,3,0)</f>
        <v>Competitive With Current Assortment</v>
      </c>
      <c r="F12" s="89" t="str">
        <f>VLOOKUP($C12,'2019-20 Final'!$C:$F,4,0)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12" s="105">
        <v>43938</v>
      </c>
      <c r="H12" s="73">
        <v>43945</v>
      </c>
      <c r="I12" s="73">
        <v>43966</v>
      </c>
      <c r="J12" s="74">
        <v>43972</v>
      </c>
      <c r="K12" s="88">
        <f>VLOOKUP(C12,'2019-20 Final'!$C:$K,9,0)</f>
        <v>3</v>
      </c>
    </row>
    <row r="13" spans="1:11" ht="150" hidden="1" x14ac:dyDescent="0.25">
      <c r="A13" s="83" t="str">
        <f>VLOOKUP(C13,'2019-20 Final'!$C$4:$L$79,10,0)</f>
        <v>Beer &amp; Cider</v>
      </c>
      <c r="B13" s="62"/>
      <c r="C13" s="16" t="s">
        <v>218</v>
      </c>
      <c r="D13" s="62" t="str">
        <f>VLOOKUP($C13,'2019-20 Final'!$C:$F,2,0)</f>
        <v>Canada (Ontario)</v>
      </c>
      <c r="E13" s="62" t="str">
        <f>VLOOKUP($C13,'2019-20 Final'!$C:$F,3,0)</f>
        <v>Various</v>
      </c>
      <c r="F13" s="62" t="s">
        <v>396</v>
      </c>
      <c r="G13" s="105">
        <v>43938</v>
      </c>
      <c r="H13" s="73">
        <v>43945</v>
      </c>
      <c r="I13" s="73">
        <v>43966</v>
      </c>
      <c r="J13" s="74">
        <v>43972</v>
      </c>
      <c r="K13" s="88">
        <f>VLOOKUP(C13,'2019-20 Final'!$C:$K,9,0)</f>
        <v>3</v>
      </c>
    </row>
    <row r="14" spans="1:11" ht="105.6" customHeight="1" x14ac:dyDescent="0.25">
      <c r="A14" s="83" t="str">
        <f>VLOOKUP(C14,'2019-20 Final'!$C$4:$L$79,10,0)</f>
        <v>Brown spirits</v>
      </c>
      <c r="B14" s="62"/>
      <c r="C14" s="33" t="s">
        <v>397</v>
      </c>
      <c r="D14" s="62" t="str">
        <f>VLOOKUP($C14,'2019-20 Final'!$C:$F,2,0)</f>
        <v>All Countries</v>
      </c>
      <c r="E14" s="62" t="str">
        <f>VLOOKUP($C14,'2019-20 Final'!$C:$F,3,0)</f>
        <v>$39.95 - $500 +</v>
      </c>
      <c r="F14" s="62" t="str">
        <f>VLOOKUP($C14,'2019-20 Final'!$C:$F,4,0)</f>
        <v>Premium whiskies from around the world. Products should be unique, award winning and highly regarded. Preference may be given to new brands or emerging regions new to the Ontario market. Submissions are considered for a quarterly release in the Whisky Shop program (135 stores), Enhanced Whisky Shop or e-commerce. Turn 2: Duration Feb. to May. 750mL or 700ml are encouraged. Distillery features may be considered, meaning 3-5 products from one distillery will be featured. To be considered for a distillery feature, a written proposal must be submitted to the Category team prior to the pre-submission deadline.</v>
      </c>
      <c r="G14" s="73">
        <v>43945</v>
      </c>
      <c r="H14" s="73">
        <v>43952</v>
      </c>
      <c r="I14" s="73">
        <v>43973</v>
      </c>
      <c r="J14" s="74">
        <v>43979</v>
      </c>
      <c r="K14" s="88">
        <f>VLOOKUP(C14,'2019-20 Final'!$C:$K,9,0)</f>
        <v>10</v>
      </c>
    </row>
    <row r="15" spans="1:11" ht="105.6" customHeight="1" x14ac:dyDescent="0.25">
      <c r="A15" s="83" t="s">
        <v>23</v>
      </c>
      <c r="B15" s="62"/>
      <c r="C15" s="16" t="s">
        <v>61</v>
      </c>
      <c r="D15" s="62" t="s">
        <v>16</v>
      </c>
      <c r="E15" s="62" t="s">
        <v>398</v>
      </c>
      <c r="F15" s="62" t="s">
        <v>399</v>
      </c>
      <c r="G15" s="73">
        <v>43924</v>
      </c>
      <c r="H15" s="73">
        <v>43931</v>
      </c>
      <c r="I15" s="73">
        <v>43952</v>
      </c>
      <c r="J15" s="74">
        <v>43958</v>
      </c>
      <c r="K15" s="88">
        <v>4</v>
      </c>
    </row>
    <row r="16" spans="1:11" ht="135" hidden="1" x14ac:dyDescent="0.25">
      <c r="A16" s="83" t="str">
        <f>VLOOKUP(C16,'2019-20 Final'!$C$4:$L$79,10,0)</f>
        <v>Beer &amp; Cider</v>
      </c>
      <c r="B16" s="62"/>
      <c r="C16" s="16" t="s">
        <v>228</v>
      </c>
      <c r="D16" s="62" t="str">
        <f>VLOOKUP($C16,'2019-20 Final'!$C:$F,2,0)</f>
        <v>Canada (Ontario)</v>
      </c>
      <c r="E16" s="62" t="str">
        <f>VLOOKUP($C16,'2019-20 Final'!$C:$F,3,0)</f>
        <v>Competitive With Current Assortment</v>
      </c>
      <c r="F16" s="62" t="str">
        <f>VLOOKUP($C16,'2019-20 Final'!$C:$F,4,0)</f>
        <v>Submissions  for year-round listings from from Ontario craft breweries and cideries new to the LCBO. Should have year-round appeal and be positioned as the flagship brand.
Pricing worksheets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16" s="73">
        <v>43952</v>
      </c>
      <c r="H16" s="73">
        <v>43959</v>
      </c>
      <c r="I16" s="73">
        <v>43980</v>
      </c>
      <c r="J16" s="74">
        <v>43986</v>
      </c>
      <c r="K16" s="88">
        <f>VLOOKUP(C16,'2019-20 Final'!$C:$K,9,0)</f>
        <v>3</v>
      </c>
    </row>
    <row r="17" spans="1:14" ht="43.35" hidden="1" customHeight="1" x14ac:dyDescent="0.25">
      <c r="A17" s="83" t="s">
        <v>38</v>
      </c>
      <c r="B17" s="62"/>
      <c r="C17" s="16" t="s">
        <v>400</v>
      </c>
      <c r="D17" s="62" t="s">
        <v>73</v>
      </c>
      <c r="E17" s="62" t="s">
        <v>401</v>
      </c>
      <c r="F17" s="62" t="s">
        <v>402</v>
      </c>
      <c r="G17" s="73">
        <v>43959</v>
      </c>
      <c r="H17" s="73">
        <v>43966</v>
      </c>
      <c r="I17" s="73">
        <v>43987</v>
      </c>
      <c r="J17" s="74">
        <v>43993</v>
      </c>
      <c r="K17" s="88" t="e">
        <f>VLOOKUP(C17,'2019-20 Final'!$C:$K,9,0)</f>
        <v>#N/A</v>
      </c>
    </row>
    <row r="18" spans="1:14" ht="135" x14ac:dyDescent="0.25">
      <c r="A18" s="83" t="str">
        <f>VLOOKUP(C18,'2019-20 Final'!$C$4:$L$79,10,0)</f>
        <v>Spirits</v>
      </c>
      <c r="B18" s="62"/>
      <c r="C18" s="16" t="s">
        <v>19</v>
      </c>
      <c r="D18" s="62" t="str">
        <f>VLOOKUP($C18,'2019-20 Final'!$C:$F,2,0)</f>
        <v>Canada (Ontario)</v>
      </c>
      <c r="E18" s="62" t="str">
        <f>VLOOKUP($C18,'2019-20 Final'!$C:$F,3,0)</f>
        <v>$27.75+</v>
      </c>
      <c r="F18" s="62" t="str">
        <f>VLOOKUP($C18,'2019-20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18" s="73">
        <v>43966</v>
      </c>
      <c r="H18" s="73">
        <v>43973</v>
      </c>
      <c r="I18" s="73">
        <v>43994</v>
      </c>
      <c r="J18" s="74">
        <v>44000</v>
      </c>
      <c r="K18" s="88">
        <f>VLOOKUP(C18,'2019-20 Final'!$C:$K,9,0)</f>
        <v>4</v>
      </c>
    </row>
    <row r="19" spans="1:14" ht="43.35" hidden="1" customHeight="1" x14ac:dyDescent="0.25">
      <c r="A19" s="83" t="s">
        <v>38</v>
      </c>
      <c r="B19" s="89"/>
      <c r="C19" s="16" t="s">
        <v>210</v>
      </c>
      <c r="D19" s="62" t="s">
        <v>46</v>
      </c>
      <c r="E19" s="62" t="s">
        <v>17</v>
      </c>
      <c r="F19" s="62" t="s">
        <v>302</v>
      </c>
      <c r="G19" s="73">
        <v>43973</v>
      </c>
      <c r="H19" s="73">
        <v>43980</v>
      </c>
      <c r="I19" s="73">
        <v>44001</v>
      </c>
      <c r="J19" s="74">
        <v>44007</v>
      </c>
      <c r="K19" s="88">
        <f>VLOOKUP(C19,'2019-20 Final'!$C:$K,9,0)</f>
        <v>25</v>
      </c>
    </row>
    <row r="20" spans="1:14" ht="43.35" hidden="1" customHeight="1" x14ac:dyDescent="0.25">
      <c r="A20" s="83" t="str">
        <f>VLOOKUP(C20,'2019-20 Final'!$C$4:$L$79,10,0)</f>
        <v>All Wines</v>
      </c>
      <c r="B20" s="62"/>
      <c r="C20" s="41" t="s">
        <v>236</v>
      </c>
      <c r="D20" s="62" t="str">
        <f>VLOOKUP($C20,'2019-20 Final'!$C:$F,2,0)</f>
        <v>All Countries</v>
      </c>
      <c r="E20" s="62" t="str">
        <f>VLOOKUP($C20,'2019-20 Final'!$C:$F,3,0)</f>
        <v>$7.95 - $18.95</v>
      </c>
      <c r="F20" s="62" t="str">
        <f>VLOOKUP($C20,'2019-20 Final'!$C:$F,4,0)</f>
        <v>All countries (including Canada – Ontario). This seasonal program runs from fiscal P13 to P7. A marketing fee of 5% of the total PO cost will be applied, up to a max. of $7,000 and a min. of $2,000. Considering both new and existing brands. Demand strong packaging, price/quality, current awards/accolades. Will consider both still/sparkling rosé, sweet and dry, and alternative formats. Additional IMAGE programming opportunities may exist for high volume purchases.</v>
      </c>
      <c r="G20" s="73">
        <v>43980</v>
      </c>
      <c r="H20" s="73">
        <v>43987</v>
      </c>
      <c r="I20" s="73">
        <v>44008</v>
      </c>
      <c r="J20" s="74">
        <v>44014</v>
      </c>
      <c r="K20" s="88">
        <f>VLOOKUP(C20,'2019-20 Final'!$C:$K,9,0)</f>
        <v>10</v>
      </c>
    </row>
    <row r="21" spans="1:14" ht="43.35" hidden="1" customHeight="1" x14ac:dyDescent="0.25">
      <c r="A21" s="83" t="str">
        <f>VLOOKUP(C21,'2019-20 Final'!$C$4:$L$79,10,0)</f>
        <v>Beer &amp; Cider</v>
      </c>
      <c r="B21" s="62"/>
      <c r="C21" s="16" t="s">
        <v>240</v>
      </c>
      <c r="D21" s="62" t="str">
        <f>VLOOKUP($C21,'2019-20 Final'!$C:$F,2,0)</f>
        <v>Canada (Ontario)</v>
      </c>
      <c r="E21" s="62" t="str">
        <f>VLOOKUP($C21,'2019-20 Final'!$C:$F,3,0)</f>
        <v>Various</v>
      </c>
      <c r="F21" s="62" t="str">
        <f>VLOOKUP($C21,'2019-20 Final'!$C:$F,4,0)</f>
        <v>Ontario craft seasonal beers appropriate for winter. Imperial stouts, barley wines, old ales, spiced &amp; strong ales, oak aged, etc., will be considered. Available for a limited time only. Sales success from a brewery retail store or on-premise (if applicable) will be considered, along with sales performance of current LCBO listings.
Listing is active in retail – P10 through P12 (December 9 - March 2).
All tasting/lab and marketing samples must arrive labeled with the NISS or LCBO #. All lab samples go to the attention of Karen Carter.</v>
      </c>
      <c r="G21" s="73">
        <v>43987</v>
      </c>
      <c r="H21" s="73">
        <v>43994</v>
      </c>
      <c r="I21" s="73">
        <v>44015</v>
      </c>
      <c r="J21" s="74">
        <v>44021</v>
      </c>
      <c r="K21" s="88">
        <f>VLOOKUP(C21,'2019-20 Final'!$C:$K,9,0)</f>
        <v>3</v>
      </c>
    </row>
    <row r="22" spans="1:14" ht="43.35" customHeight="1" x14ac:dyDescent="0.25">
      <c r="A22" s="83" t="s">
        <v>23</v>
      </c>
      <c r="B22" s="62"/>
      <c r="C22" s="16" t="s">
        <v>83</v>
      </c>
      <c r="D22" s="62" t="s">
        <v>16</v>
      </c>
      <c r="E22" s="62" t="s">
        <v>403</v>
      </c>
      <c r="F22" s="62" t="s">
        <v>404</v>
      </c>
      <c r="G22" s="73">
        <v>43994</v>
      </c>
      <c r="H22" s="73">
        <v>44001</v>
      </c>
      <c r="I22" s="73">
        <v>44022</v>
      </c>
      <c r="J22" s="74">
        <v>44028</v>
      </c>
      <c r="K22" s="88">
        <v>4</v>
      </c>
    </row>
    <row r="23" spans="1:14" ht="43.35" hidden="1" customHeight="1" x14ac:dyDescent="0.25">
      <c r="A23" s="83" t="s">
        <v>31</v>
      </c>
      <c r="B23" s="62"/>
      <c r="C23" s="16" t="s">
        <v>405</v>
      </c>
      <c r="D23" s="62" t="s">
        <v>20</v>
      </c>
      <c r="E23" s="62" t="s">
        <v>17</v>
      </c>
      <c r="F23" s="62" t="s">
        <v>239</v>
      </c>
      <c r="G23" s="73">
        <v>44001</v>
      </c>
      <c r="H23" s="73">
        <v>44008</v>
      </c>
      <c r="I23" s="73">
        <v>44029</v>
      </c>
      <c r="J23" s="74">
        <v>44035</v>
      </c>
      <c r="K23" s="88" t="e">
        <f>VLOOKUP(C23,'2019-20 Final'!$C:$K,9,0)</f>
        <v>#N/A</v>
      </c>
    </row>
    <row r="24" spans="1:14" ht="43.35" customHeight="1" x14ac:dyDescent="0.25">
      <c r="A24" s="83" t="str">
        <f>VLOOKUP(C24,'2019-20 Final'!$C$4:$L$79,10,0)</f>
        <v>White Spirits</v>
      </c>
      <c r="B24" s="62"/>
      <c r="C24" s="16" t="s">
        <v>81</v>
      </c>
      <c r="D24" s="62" t="s">
        <v>16</v>
      </c>
      <c r="E24" s="62" t="s">
        <v>403</v>
      </c>
      <c r="F24" s="62" t="s">
        <v>406</v>
      </c>
      <c r="G24" s="73">
        <v>44008</v>
      </c>
      <c r="H24" s="73">
        <v>44015</v>
      </c>
      <c r="I24" s="73">
        <v>44036</v>
      </c>
      <c r="J24" s="74">
        <v>44042</v>
      </c>
      <c r="K24" s="88">
        <v>4</v>
      </c>
    </row>
    <row r="25" spans="1:14" ht="69.599999999999994" hidden="1" customHeight="1" x14ac:dyDescent="0.25">
      <c r="A25" s="83"/>
      <c r="B25" s="89"/>
      <c r="C25" s="16"/>
      <c r="D25" s="62"/>
      <c r="E25" s="62"/>
      <c r="F25" s="62"/>
      <c r="G25" s="73">
        <v>44015</v>
      </c>
      <c r="H25" s="73">
        <v>44022</v>
      </c>
      <c r="I25" s="73">
        <v>44043</v>
      </c>
      <c r="J25" s="74">
        <v>44049</v>
      </c>
      <c r="K25" s="88" t="e">
        <f>VLOOKUP(C25,'2019-20 Final'!$C:$K,9,0)</f>
        <v>#N/A</v>
      </c>
    </row>
    <row r="26" spans="1:14" ht="180" hidden="1" x14ac:dyDescent="0.25">
      <c r="A26" s="83" t="str">
        <f>VLOOKUP(C26,'2019-20 Final'!$C$4:$L$79,10,0)</f>
        <v>Beer &amp; Cider</v>
      </c>
      <c r="B26" s="62"/>
      <c r="C26" s="16" t="s">
        <v>247</v>
      </c>
      <c r="D26" s="62" t="str">
        <f>VLOOKUP($C26,'2019-20 Final'!$C:$F,2,0)</f>
        <v>All Countries (excluding Ontario Craft Beer)</v>
      </c>
      <c r="E26" s="62" t="str">
        <f>VLOOKUP($C26,'2019-20 Final'!$C:$F,3,0)</f>
        <v>Various</v>
      </c>
      <c r="F26" s="62" t="str">
        <f>VLOOKUP($C26,'2019-20 Final'!$C:$F,4,0)</f>
        <v>Products appropriate for the summer season that will appeal to a craft beer enthusiast, such as wheat, fruit beers, saisons, etc., will be considered. All formats will be considered; however, single servings are preferred.  
Proven track record in other markets. Renowned or award winning with 90+ RateBeer scores. One-time purchase only. Distribution is limited to approximately 100 stores that are part of this program.
Listing is active in retail – P3 through P6.
All tasting/lab and marketing samples must arrive labeled with the NISS or LCBO #. All lab samples go to the attention of Karen Carter.</v>
      </c>
      <c r="G26" s="73">
        <v>44022</v>
      </c>
      <c r="H26" s="73">
        <v>44029</v>
      </c>
      <c r="I26" s="73">
        <v>44050</v>
      </c>
      <c r="J26" s="74">
        <v>44056</v>
      </c>
      <c r="K26" s="88">
        <f>VLOOKUP(C26,'2019-20 Final'!$C:$K,9,0)</f>
        <v>3</v>
      </c>
    </row>
    <row r="27" spans="1:14" ht="30" hidden="1" x14ac:dyDescent="0.25">
      <c r="A27" s="83" t="s">
        <v>31</v>
      </c>
      <c r="B27" s="62"/>
      <c r="C27" s="16" t="s">
        <v>243</v>
      </c>
      <c r="D27" s="62" t="s">
        <v>20</v>
      </c>
      <c r="E27" s="62" t="s">
        <v>17</v>
      </c>
      <c r="F27" s="62" t="s">
        <v>301</v>
      </c>
      <c r="G27" s="73">
        <v>44022</v>
      </c>
      <c r="H27" s="73">
        <v>44029</v>
      </c>
      <c r="I27" s="73">
        <v>44050</v>
      </c>
      <c r="J27" s="74">
        <v>44056</v>
      </c>
      <c r="K27" s="88">
        <v>25</v>
      </c>
    </row>
    <row r="28" spans="1:14" ht="43.35" hidden="1" customHeight="1" x14ac:dyDescent="0.25">
      <c r="A28" s="83" t="str">
        <f>VLOOKUP(C28,'2019-20 Final'!$C$4:$L$79,10,0)</f>
        <v>All Wines</v>
      </c>
      <c r="B28" s="62"/>
      <c r="C28" s="16" t="s">
        <v>248</v>
      </c>
      <c r="D28" s="62" t="str">
        <f>VLOOKUP($C28,'2019-20 Final'!$C:$F,2,0)</f>
        <v>All Countries</v>
      </c>
      <c r="E28" s="62" t="str">
        <f>VLOOKUP($C28,'2019-20 Final'!$C:$F,3,0)</f>
        <v>$8.95 - $15.95</v>
      </c>
      <c r="F28" s="62" t="str">
        <f>VLOOKUP($C28,'2019-20 Final'!$C:$F,4,0)</f>
        <v xml:space="preserve">Looking for still white, sparkling and flavoured wines (i.e., sangria) that capitalize on summer consumption behaviours. Also considering new format sizes such as single-serve wines. Preference for wines with labels that provide instant association with summer. Considering both new and existing brands. Exceptional price/value is paramount. </v>
      </c>
      <c r="G28" s="73">
        <v>44029</v>
      </c>
      <c r="H28" s="73">
        <v>44036</v>
      </c>
      <c r="I28" s="73">
        <v>44057</v>
      </c>
      <c r="J28" s="74">
        <v>44063</v>
      </c>
      <c r="K28" s="88">
        <f>VLOOKUP(C28,'2019-20 Final'!$C:$K,9,0)</f>
        <v>10</v>
      </c>
    </row>
    <row r="29" spans="1:14" ht="150" x14ac:dyDescent="0.25">
      <c r="A29" s="83" t="str">
        <f>VLOOKUP(C29,'2019-20 Final'!$C$4:$L$79,10,0)</f>
        <v>Brown Spirits</v>
      </c>
      <c r="B29" s="62"/>
      <c r="C29" s="33" t="s">
        <v>407</v>
      </c>
      <c r="D29" s="62" t="str">
        <f>VLOOKUP($C29,'2019-20 Final'!$C:$F,2,0)</f>
        <v>All Countries</v>
      </c>
      <c r="E29" s="62" t="str">
        <f>VLOOKUP($C29,'2019-20 Final'!$C:$F,3,0)</f>
        <v>$39.95-$500 +</v>
      </c>
      <c r="F29" s="62" t="str">
        <f>VLOOKUP($C29,'2019-20 Final'!$C:$F,4,0)</f>
        <v xml:space="preserve">Premium whiskies from around the world. Products should be unique, award winning and highly regarded. Preference may be given to new brands or emerging regions new to the Ontario market. Submissions are considered for a quarterly release in the Whisky Shop program (135 stores), Enhance Whisky Shop or e-commerce. The Spring turn duration is April to July. The summer turn duration is July to October. 750ml or 700ml equivalents are encouraged.
Distillery features may be considered, meaning 3-5 products from one distillery will be featured. To be considered for a distillery feature, a written proposal must be submitted to the category prior to the pre-submission deadline.
</v>
      </c>
      <c r="G29" s="73">
        <v>44036</v>
      </c>
      <c r="H29" s="73">
        <v>44043</v>
      </c>
      <c r="I29" s="73">
        <v>44064</v>
      </c>
      <c r="J29" s="74">
        <v>44070</v>
      </c>
      <c r="K29" s="88">
        <f>VLOOKUP(C29,'2019-20 Final'!$C:$K,9,0)</f>
        <v>10</v>
      </c>
    </row>
    <row r="30" spans="1:14" ht="285" hidden="1" x14ac:dyDescent="0.25">
      <c r="A30" s="83" t="str">
        <f>VLOOKUP(C30,'2019-20 Final'!$C$4:$L$79,10,0)</f>
        <v>Ready-To-Drink</v>
      </c>
      <c r="B30" s="62"/>
      <c r="C30" s="16" t="s">
        <v>123</v>
      </c>
      <c r="D30" s="62" t="str">
        <f>VLOOKUP($C30,'2019-20 Final'!$C:$F,2,0)</f>
        <v>All Countries</v>
      </c>
      <c r="E30" s="62" t="s">
        <v>408</v>
      </c>
      <c r="F30" s="62" t="s">
        <v>409</v>
      </c>
      <c r="G30" s="105">
        <v>44043</v>
      </c>
      <c r="H30" s="73">
        <v>44050</v>
      </c>
      <c r="I30" s="73">
        <v>44071</v>
      </c>
      <c r="J30" s="74">
        <v>44077</v>
      </c>
      <c r="K30" s="88">
        <f>VLOOKUP(C30,'2019-20 Final'!$C:$K,9,0)</f>
        <v>25</v>
      </c>
      <c r="N30" s="106"/>
    </row>
    <row r="31" spans="1:14" ht="120" hidden="1" x14ac:dyDescent="0.25">
      <c r="A31" s="83" t="s">
        <v>250</v>
      </c>
      <c r="B31" s="62"/>
      <c r="C31" s="16" t="s">
        <v>410</v>
      </c>
      <c r="D31" s="62" t="s">
        <v>16</v>
      </c>
      <c r="E31" s="62" t="s">
        <v>411</v>
      </c>
      <c r="F31" s="62" t="s">
        <v>412</v>
      </c>
      <c r="G31" s="105">
        <v>44043</v>
      </c>
      <c r="H31" s="73">
        <v>44050</v>
      </c>
      <c r="I31" s="73">
        <v>44071</v>
      </c>
      <c r="J31" s="74">
        <v>44077</v>
      </c>
      <c r="K31" s="88">
        <v>25</v>
      </c>
    </row>
    <row r="32" spans="1:14" ht="135" hidden="1" x14ac:dyDescent="0.25">
      <c r="A32" s="83" t="str">
        <f>VLOOKUP(C32,'2019-20 Final'!$C$4:$L$79,10,0)</f>
        <v>Beer &amp; Cider</v>
      </c>
      <c r="B32" s="62"/>
      <c r="C32" s="16" t="s">
        <v>253</v>
      </c>
      <c r="D32" s="62" t="str">
        <f>VLOOKUP($C32,'2019-20 Final'!$C:$F,2,0)</f>
        <v>Canada (Ontario)</v>
      </c>
      <c r="E32" s="62" t="str">
        <f>VLOOKUP($C32,'2019-20 Final'!$C:$F,3,0)</f>
        <v>Various</v>
      </c>
      <c r="F32" s="62" t="str">
        <f>VLOOKUP($C32,'2019-20 Final'!$C:$F,4,0)</f>
        <v>Ontario craft seasonal beers appropriate for spring. Imperial IPAs, Bock beers, sour beers, etc., will be considered. Available for a limited time only. Sales success from a brewery retail store or on-premise (if applicable) will be considered, along with sales performance of current LCBO listings.
Listing is active in retail – P13 through P2.
All tasting/lab and marketing samples must arrive labeled with the NISS or LCBO #. All lab samples go to the attention of Karen Carter.</v>
      </c>
      <c r="G32" s="73">
        <v>44050</v>
      </c>
      <c r="H32" s="73">
        <v>44057</v>
      </c>
      <c r="I32" s="73">
        <v>44078</v>
      </c>
      <c r="J32" s="74">
        <v>44084</v>
      </c>
      <c r="K32" s="88">
        <f>VLOOKUP(C32,'2019-20 Final'!$C:$K,9,0)</f>
        <v>3</v>
      </c>
    </row>
    <row r="33" spans="1:11" ht="135" x14ac:dyDescent="0.25">
      <c r="A33" s="83" t="str">
        <f>VLOOKUP(C33,'2019-20 Final'!$C$4:$L$79,10,0)</f>
        <v>Spirits</v>
      </c>
      <c r="B33" s="62"/>
      <c r="C33" s="16" t="s">
        <v>19</v>
      </c>
      <c r="D33" s="62" t="str">
        <f>VLOOKUP($C33,'2019-20 Final'!$C:$F,2,0)</f>
        <v>Canada (Ontario)</v>
      </c>
      <c r="E33" s="62" t="str">
        <f>VLOOKUP($C33,'2019-20 Final'!$C:$F,3,0)</f>
        <v>$27.75+</v>
      </c>
      <c r="F33" s="62" t="str">
        <f>VLOOKUP($C33,'2019-20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33" s="73">
        <v>44057</v>
      </c>
      <c r="H33" s="73">
        <v>44064</v>
      </c>
      <c r="I33" s="73">
        <v>44085</v>
      </c>
      <c r="J33" s="74">
        <v>44091</v>
      </c>
      <c r="K33" s="88">
        <f>VLOOKUP(C33,'2019-20 Final'!$C:$K,9,0)</f>
        <v>4</v>
      </c>
    </row>
    <row r="34" spans="1:11" ht="60" hidden="1" x14ac:dyDescent="0.25">
      <c r="A34" s="83" t="s">
        <v>31</v>
      </c>
      <c r="B34" s="62"/>
      <c r="C34" s="16" t="s">
        <v>146</v>
      </c>
      <c r="D34" s="62" t="s">
        <v>20</v>
      </c>
      <c r="E34" s="62" t="s">
        <v>331</v>
      </c>
      <c r="F34" s="62" t="s">
        <v>332</v>
      </c>
      <c r="G34" s="73">
        <v>44057</v>
      </c>
      <c r="H34" s="73">
        <v>44064</v>
      </c>
      <c r="I34" s="73">
        <v>44085</v>
      </c>
      <c r="J34" s="74">
        <v>44091</v>
      </c>
      <c r="K34" s="88">
        <v>25</v>
      </c>
    </row>
    <row r="35" spans="1:11" ht="45" hidden="1" x14ac:dyDescent="0.25">
      <c r="A35" s="83" t="s">
        <v>38</v>
      </c>
      <c r="B35" s="89"/>
      <c r="C35" s="16" t="s">
        <v>244</v>
      </c>
      <c r="D35" s="62" t="s">
        <v>46</v>
      </c>
      <c r="E35" s="62" t="s">
        <v>17</v>
      </c>
      <c r="F35" s="62" t="s">
        <v>302</v>
      </c>
      <c r="G35" s="73">
        <v>44064</v>
      </c>
      <c r="H35" s="73">
        <v>44071</v>
      </c>
      <c r="I35" s="73">
        <v>44092</v>
      </c>
      <c r="J35" s="74">
        <v>44098</v>
      </c>
      <c r="K35" s="88">
        <v>4</v>
      </c>
    </row>
    <row r="36" spans="1:11" ht="75" hidden="1" x14ac:dyDescent="0.25">
      <c r="A36" s="83" t="s">
        <v>38</v>
      </c>
      <c r="B36" s="62"/>
      <c r="C36" s="16" t="s">
        <v>413</v>
      </c>
      <c r="D36" s="62" t="s">
        <v>40</v>
      </c>
      <c r="E36" s="62" t="s">
        <v>414</v>
      </c>
      <c r="F36" s="62" t="s">
        <v>415</v>
      </c>
      <c r="G36" s="73">
        <v>44064</v>
      </c>
      <c r="H36" s="73">
        <v>44071</v>
      </c>
      <c r="I36" s="73">
        <v>44092</v>
      </c>
      <c r="J36" s="74">
        <v>44098</v>
      </c>
      <c r="K36" s="88">
        <v>10</v>
      </c>
    </row>
    <row r="37" spans="1:11" ht="72" customHeight="1" x14ac:dyDescent="0.25">
      <c r="A37" s="83" t="str">
        <f>VLOOKUP(C37,'2019-20 Final'!$C$4:$L$79,10,0)</f>
        <v>White Spirits</v>
      </c>
      <c r="B37" s="62"/>
      <c r="C37" s="16" t="s">
        <v>61</v>
      </c>
      <c r="D37" s="62" t="s">
        <v>16</v>
      </c>
      <c r="E37" s="62" t="s">
        <v>398</v>
      </c>
      <c r="F37" s="62" t="s">
        <v>399</v>
      </c>
      <c r="G37" s="73">
        <v>44071</v>
      </c>
      <c r="H37" s="73">
        <v>44078</v>
      </c>
      <c r="I37" s="73">
        <v>44099</v>
      </c>
      <c r="J37" s="74">
        <v>44105</v>
      </c>
      <c r="K37" s="88">
        <v>4</v>
      </c>
    </row>
    <row r="38" spans="1:11" ht="43.35" customHeight="1" x14ac:dyDescent="0.25">
      <c r="A38" s="83" t="str">
        <f>VLOOKUP(C38,'2019-20 Final'!$C$4:$L$79,10,0)</f>
        <v>White Spirits</v>
      </c>
      <c r="B38" s="62"/>
      <c r="C38" s="16" t="s">
        <v>83</v>
      </c>
      <c r="D38" s="62" t="s">
        <v>16</v>
      </c>
      <c r="E38" s="62" t="s">
        <v>403</v>
      </c>
      <c r="F38" s="62" t="s">
        <v>404</v>
      </c>
      <c r="G38" s="73">
        <v>44078</v>
      </c>
      <c r="H38" s="73">
        <v>44085</v>
      </c>
      <c r="I38" s="73">
        <v>44106</v>
      </c>
      <c r="J38" s="74">
        <v>44112</v>
      </c>
      <c r="K38" s="88">
        <v>4</v>
      </c>
    </row>
    <row r="39" spans="1:11" ht="240" x14ac:dyDescent="0.25">
      <c r="A39" s="83" t="str">
        <f>VLOOKUP(C39,'2019-20 Final'!$C$4:$L$79,10,0)</f>
        <v>Brown Spirits</v>
      </c>
      <c r="B39" s="62"/>
      <c r="C39" s="33" t="s">
        <v>257</v>
      </c>
      <c r="D39" s="62" t="str">
        <f>VLOOKUP($C39,'2019-20 Final'!$C:$F,2,0)</f>
        <v>All countries</v>
      </c>
      <c r="E39" s="62" t="str">
        <f>VLOOKUP($C39,'2019-20 Final'!$C:$F,3,0)</f>
        <v>(Seasonal Liqueurs) $20.00 -$39.95
(Cocktail Essentials)
$20.00+
                                   (Tequila) $36.95 - +$99.95</v>
      </c>
      <c r="F39" s="62" t="str">
        <f>VLOOKUP($C39,'2019-20 Final'!$C:$F,4,0)</f>
        <v xml:space="preserve">Seasonal Liqueurs: Preference will be given to brand/size extensions and new and innovative flavours. Preference will be given to products that fall in the $20.00-$29.95 price range (750mL). Strong marketing support required. 
Commitment to gaining licensee support.
Cocktail Essentials: Unique mixology-focused products for targeted distribution to fill gaps in assortment. Commitment to gaining licensee support. One-shot or year-round program. Agents must confirm available quantities before making product application in NISS. Agents are encouraged to survey licensee interest in advance. Standout packaging.
Tequila (100% agave &amp; mezcal): For seasonal and one-shot listing. Established, successful brands in foreign markets or other Canadian provinces. Standout packaging. Strong marketing budget. Commitment to gaining licensee support.
</v>
      </c>
      <c r="G39" s="73">
        <v>44085</v>
      </c>
      <c r="H39" s="73">
        <v>44092</v>
      </c>
      <c r="I39" s="73">
        <v>44113</v>
      </c>
      <c r="J39" s="74">
        <v>44119</v>
      </c>
      <c r="K39" s="88">
        <f>VLOOKUP(C39,'2019-20 Final'!$C:$K,9,0)</f>
        <v>6</v>
      </c>
    </row>
    <row r="40" spans="1:11" ht="93.6" hidden="1" customHeight="1" x14ac:dyDescent="0.25">
      <c r="A40" s="83" t="str">
        <f>VLOOKUP(C40,'2019-20 Final'!$C$4:$L$79,10,0)</f>
        <v>Beer &amp; Cider</v>
      </c>
      <c r="B40" s="62"/>
      <c r="C40" s="16" t="s">
        <v>151</v>
      </c>
      <c r="D40" s="62" t="str">
        <f>VLOOKUP($C40,'2019-20 Final'!$C:$F,2,0)</f>
        <v>All Countries</v>
      </c>
      <c r="E40" s="62" t="str">
        <f>VLOOKUP($C40,'2019-20 Final'!$C:$F,3,0)</f>
        <v>Competitive With Current Assortment</v>
      </c>
      <c r="F40" s="62" t="str">
        <f>VLOOKUP($C40,'2019-20 Final'!$C:$F,4,0)</f>
        <v>Domestic, imported and craft cider and perry will be considered in both traditional and flavoured styles.  Single-serve tall cans are preferred by our cider customers. However, other formats will be considered. Value offered should be competitive with the current assortment.</v>
      </c>
      <c r="G40" s="73">
        <v>44092</v>
      </c>
      <c r="H40" s="73">
        <v>44099</v>
      </c>
      <c r="I40" s="73">
        <v>44120</v>
      </c>
      <c r="J40" s="74">
        <v>44126</v>
      </c>
      <c r="K40" s="88">
        <f>VLOOKUP(C40,'2019-20 Final'!$C:$K,9,0)</f>
        <v>3</v>
      </c>
    </row>
    <row r="41" spans="1:11" ht="75" hidden="1" x14ac:dyDescent="0.25">
      <c r="A41" s="83" t="s">
        <v>38</v>
      </c>
      <c r="B41" s="62"/>
      <c r="C41" s="16" t="s">
        <v>311</v>
      </c>
      <c r="D41" s="62" t="s">
        <v>40</v>
      </c>
      <c r="E41" s="62" t="s">
        <v>416</v>
      </c>
      <c r="F41" s="62" t="s">
        <v>417</v>
      </c>
      <c r="G41" s="73">
        <v>44099</v>
      </c>
      <c r="H41" s="73">
        <v>44106</v>
      </c>
      <c r="I41" s="73">
        <v>44127</v>
      </c>
      <c r="J41" s="74">
        <v>44133</v>
      </c>
      <c r="K41" s="88">
        <v>10</v>
      </c>
    </row>
    <row r="42" spans="1:11" ht="43.35" hidden="1" customHeight="1" x14ac:dyDescent="0.25">
      <c r="A42" s="83" t="s">
        <v>38</v>
      </c>
      <c r="B42" s="62"/>
      <c r="C42" s="16" t="s">
        <v>278</v>
      </c>
      <c r="D42" s="62" t="s">
        <v>114</v>
      </c>
      <c r="E42" s="62" t="s">
        <v>279</v>
      </c>
      <c r="F42" s="62" t="s">
        <v>280</v>
      </c>
      <c r="G42" s="73">
        <v>44106</v>
      </c>
      <c r="H42" s="73">
        <v>44113</v>
      </c>
      <c r="I42" s="73">
        <v>44134</v>
      </c>
      <c r="J42" s="74">
        <v>44140</v>
      </c>
      <c r="K42" s="88">
        <f>VLOOKUP(C42,'2019-20 Final'!$C:$K,9,0)</f>
        <v>5</v>
      </c>
    </row>
    <row r="43" spans="1:11" ht="43.35" hidden="1" customHeight="1" x14ac:dyDescent="0.25">
      <c r="A43" s="83" t="s">
        <v>31</v>
      </c>
      <c r="B43" s="62"/>
      <c r="C43" s="16" t="s">
        <v>418</v>
      </c>
      <c r="D43" s="62" t="s">
        <v>20</v>
      </c>
      <c r="E43" s="62" t="s">
        <v>17</v>
      </c>
      <c r="F43" s="62" t="s">
        <v>259</v>
      </c>
      <c r="G43" s="73">
        <v>44106</v>
      </c>
      <c r="H43" s="73">
        <v>44113</v>
      </c>
      <c r="I43" s="73">
        <v>44134</v>
      </c>
      <c r="J43" s="74">
        <v>44140</v>
      </c>
      <c r="K43" s="88">
        <v>25</v>
      </c>
    </row>
    <row r="44" spans="1:11" ht="210" hidden="1" x14ac:dyDescent="0.25">
      <c r="A44" s="83" t="str">
        <f>VLOOKUP(C44,'2019-20 Final'!$C$4:$L$79,10,0)</f>
        <v>Beer &amp; Cider</v>
      </c>
      <c r="B44" s="62"/>
      <c r="C44" s="16" t="s">
        <v>260</v>
      </c>
      <c r="D44" s="62" t="str">
        <f>VLOOKUP($C44,'2019-20 Final'!$C:$F,2,0)</f>
        <v>All Countries (excluding Ontario Craft Beer)</v>
      </c>
      <c r="E44" s="62" t="str">
        <f>VLOOKUP($C44,'2019-20 Final'!$C:$F,3,0)</f>
        <v>Various</v>
      </c>
      <c r="F44" s="62" t="str">
        <f>VLOOKUP($C44,'2019-20 Final'!$C:$F,4,0)</f>
        <v>Products appropriate for the autumn season that will appeal to a craft beer enthusiast (pumpkin, Oktoberfest, Belgian- &amp; English-Style pale ales, stouts, porters, oak aged beers,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P7 through P9.
All tasting/lab and marketing samples must arrive labeled with the NISS or LCBO #. All lab samples go to the attention of Karen Carter.</v>
      </c>
      <c r="G44" s="73">
        <v>44113</v>
      </c>
      <c r="H44" s="73">
        <v>44120</v>
      </c>
      <c r="I44" s="73">
        <v>44141</v>
      </c>
      <c r="J44" s="74">
        <v>44147</v>
      </c>
      <c r="K44" s="88">
        <f>VLOOKUP(C44,'2019-20 Final'!$C:$K,9,0)</f>
        <v>3</v>
      </c>
    </row>
    <row r="45" spans="1:11" ht="120" hidden="1" x14ac:dyDescent="0.25">
      <c r="A45" s="83" t="str">
        <f>VLOOKUP(C45,'2019-20 Final'!$C$4:$L$79,10,0)</f>
        <v>Beer &amp; Cider</v>
      </c>
      <c r="B45" s="62"/>
      <c r="C45" s="16" t="s">
        <v>217</v>
      </c>
      <c r="D45" s="62" t="str">
        <f>VLOOKUP($C45,'2019-20 Final'!$C:$F,2,0)</f>
        <v>Canada (Ontario)</v>
      </c>
      <c r="E45" s="62" t="str">
        <f>VLOOKUP($C45,'2019-20 Final'!$C:$F,3,0)</f>
        <v>Competitive With Current Assortment</v>
      </c>
      <c r="F45" s="62" t="str">
        <f>VLOOKUP($C45,'2019-20 Final'!$C:$F,4,0)</f>
        <v>Submissions from existing suppliers to the LCBO of Ontario craft beer for new year-round listings.
Sales success from a brewery retail store or on-premise (if applicable) will be considered, along with sales performance of current LCBO listings.
All tasting/ LAB, Marketing samples must arrive labeled with the NISS or LCBO #.  All lab samples go to the attention of Karen Carter.</v>
      </c>
      <c r="G45" s="73">
        <v>44120</v>
      </c>
      <c r="H45" s="73">
        <v>44127</v>
      </c>
      <c r="I45" s="73">
        <v>44148</v>
      </c>
      <c r="J45" s="74">
        <v>44154</v>
      </c>
      <c r="K45" s="88">
        <f>VLOOKUP(C45,'2019-20 Final'!$C:$K,9,0)</f>
        <v>3</v>
      </c>
    </row>
    <row r="46" spans="1:11" ht="135" x14ac:dyDescent="0.25">
      <c r="A46" s="83" t="str">
        <f>VLOOKUP(C46,'2019-20 Final'!$C$4:$L$79,10,0)</f>
        <v>Spirits</v>
      </c>
      <c r="B46" s="62"/>
      <c r="C46" s="16" t="s">
        <v>19</v>
      </c>
      <c r="D46" s="62" t="str">
        <f>VLOOKUP($C46,'2019-20 Final'!$C:$F,2,0)</f>
        <v>Canada (Ontario)</v>
      </c>
      <c r="E46" s="62" t="str">
        <f>VLOOKUP($C46,'2019-20 Final'!$C:$F,3,0)</f>
        <v>$27.75+</v>
      </c>
      <c r="F46" s="62" t="str">
        <f>VLOOKUP($C46,'2019-20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46" s="73">
        <v>44127</v>
      </c>
      <c r="H46" s="73">
        <v>44134</v>
      </c>
      <c r="I46" s="73">
        <v>44155</v>
      </c>
      <c r="J46" s="74">
        <v>44161</v>
      </c>
      <c r="K46" s="88">
        <f>VLOOKUP(C46,'2019-20 Final'!$C:$K,9,0)</f>
        <v>4</v>
      </c>
    </row>
    <row r="47" spans="1:11" ht="90" hidden="1" x14ac:dyDescent="0.25">
      <c r="A47" s="100" t="str">
        <f>VLOOKUP(C47,'2019-20 Final'!$C$4:$L$79,10,0)</f>
        <v>New World Wines</v>
      </c>
      <c r="B47" s="100"/>
      <c r="C47" s="101" t="s">
        <v>264</v>
      </c>
      <c r="D47" s="100" t="str">
        <f>VLOOKUP($C47,'2019-20 Final'!$C:$F,2,0)</f>
        <v>All NW Countries (excludig Ontario)</v>
      </c>
      <c r="E47" s="100" t="str">
        <f>VLOOKUP($C47,'2019-20 Final'!$C:$F,3,0)</f>
        <v>$9.95 - $17.95</v>
      </c>
      <c r="F47" s="100" t="str">
        <f>VLOOKUP($C47,'2019-20 Final'!$C:$F,4,0)</f>
        <v>Agents to pick a maximum of two brand concepts to submit for consideration, with up to two wines per brand (a max. of four submissions per agent). Preference for brands with dynamic packaging, compelling brand stories and strong marketing support.  Please obtain feedback from the approriate Product Manager on the concepts you intend to submit.  This can be done by submitting a one page brand summary no later than one week prior to the submission deadline.</v>
      </c>
      <c r="G47" s="102">
        <v>44134</v>
      </c>
      <c r="H47" s="102">
        <v>44141</v>
      </c>
      <c r="I47" s="102">
        <v>44162</v>
      </c>
      <c r="J47" s="103">
        <v>44168</v>
      </c>
      <c r="K47" s="104">
        <f>VLOOKUP(C47,'2019-20 Final'!$C:$K,9,0)</f>
        <v>4</v>
      </c>
    </row>
    <row r="48" spans="1:11" ht="43.35" hidden="1" customHeight="1" x14ac:dyDescent="0.25">
      <c r="A48" s="100" t="e">
        <f>VLOOKUP(C48,'2019-20 Final'!$C$4:$L$79,10,0)</f>
        <v>#N/A</v>
      </c>
      <c r="B48" s="100"/>
      <c r="C48" s="101"/>
      <c r="D48" s="100" t="e">
        <f>VLOOKUP($C48,'2019-20 Final'!$C:$F,2,0)</f>
        <v>#N/A</v>
      </c>
      <c r="E48" s="100" t="e">
        <f>VLOOKUP($C48,'2019-20 Final'!$C:$F,3,0)</f>
        <v>#N/A</v>
      </c>
      <c r="F48" s="100" t="e">
        <f>VLOOKUP($C48,'2019-20 Final'!$C:$F,4,0)</f>
        <v>#N/A</v>
      </c>
      <c r="G48" s="102">
        <v>44141</v>
      </c>
      <c r="H48" s="102">
        <v>44148</v>
      </c>
      <c r="I48" s="102">
        <v>44169</v>
      </c>
      <c r="J48" s="103">
        <v>44175</v>
      </c>
      <c r="K48" s="104" t="e">
        <f>VLOOKUP(C48,'2019-20 Final'!$C:$K,9,0)</f>
        <v>#N/A</v>
      </c>
    </row>
    <row r="49" spans="1:11" ht="43.35" hidden="1" customHeight="1" x14ac:dyDescent="0.25">
      <c r="A49" s="100" t="e">
        <f>VLOOKUP(C49,'2019-20 Final'!$C$4:$L$79,10,0)</f>
        <v>#N/A</v>
      </c>
      <c r="B49" s="100"/>
      <c r="C49" s="101"/>
      <c r="D49" s="100" t="e">
        <f>VLOOKUP($C49,'2019-20 Final'!$C:$F,2,0)</f>
        <v>#N/A</v>
      </c>
      <c r="E49" s="100" t="e">
        <f>VLOOKUP($C49,'2019-20 Final'!$C:$F,3,0)</f>
        <v>#N/A</v>
      </c>
      <c r="F49" s="100" t="e">
        <f>VLOOKUP($C49,'2019-20 Final'!$C:$F,4,0)</f>
        <v>#N/A</v>
      </c>
      <c r="G49" s="102">
        <v>44148</v>
      </c>
      <c r="H49" s="102">
        <v>44155</v>
      </c>
      <c r="I49" s="102">
        <v>44176</v>
      </c>
      <c r="J49" s="103">
        <v>44182</v>
      </c>
      <c r="K49" s="104" t="e">
        <f>VLOOKUP(C49,'2019-20 Final'!$C:$K,9,0)</f>
        <v>#N/A</v>
      </c>
    </row>
    <row r="50" spans="1:11" ht="43.35" hidden="1" customHeight="1" x14ac:dyDescent="0.25">
      <c r="A50" s="100" t="e">
        <f>VLOOKUP(C50,'2019-20 Final'!$C$4:$L$79,10,0)</f>
        <v>#N/A</v>
      </c>
      <c r="B50" s="100"/>
      <c r="C50" s="101"/>
      <c r="D50" s="100" t="e">
        <f>VLOOKUP($C50,'2019-20 Final'!$C:$F,2,0)</f>
        <v>#N/A</v>
      </c>
      <c r="E50" s="100" t="e">
        <f>VLOOKUP($C50,'2019-20 Final'!$C:$F,3,0)</f>
        <v>#N/A</v>
      </c>
      <c r="F50" s="100" t="e">
        <f>VLOOKUP($C50,'2019-20 Final'!$C:$F,4,0)</f>
        <v>#N/A</v>
      </c>
      <c r="G50" s="102">
        <v>44155</v>
      </c>
      <c r="H50" s="102">
        <v>44162</v>
      </c>
      <c r="I50" s="102">
        <v>44183</v>
      </c>
      <c r="J50" s="103">
        <v>44189</v>
      </c>
      <c r="K50" s="104" t="e">
        <f>VLOOKUP(C50,'2019-20 Final'!$C:$K,9,0)</f>
        <v>#N/A</v>
      </c>
    </row>
    <row r="51" spans="1:11" ht="43.35" hidden="1" customHeight="1" x14ac:dyDescent="0.25">
      <c r="A51" s="100" t="e">
        <f>VLOOKUP(C51,'2019-20 Final'!$C$4:$L$79,10,0)</f>
        <v>#N/A</v>
      </c>
      <c r="B51" s="100"/>
      <c r="C51" s="101"/>
      <c r="D51" s="100" t="e">
        <f>VLOOKUP($C51,'2019-20 Final'!$C:$F,2,0)</f>
        <v>#N/A</v>
      </c>
      <c r="E51" s="100" t="e">
        <f>VLOOKUP($C51,'2019-20 Final'!$C:$F,3,0)</f>
        <v>#N/A</v>
      </c>
      <c r="F51" s="100" t="e">
        <f>VLOOKUP($C51,'2019-20 Final'!$C:$F,4,0)</f>
        <v>#N/A</v>
      </c>
      <c r="G51" s="102">
        <v>44162</v>
      </c>
      <c r="H51" s="102">
        <v>44169</v>
      </c>
      <c r="I51" s="102">
        <v>44190</v>
      </c>
      <c r="J51" s="103">
        <v>44196</v>
      </c>
      <c r="K51" s="104" t="e">
        <f>VLOOKUP(C51,'2019-20 Final'!$C:$K,9,0)</f>
        <v>#N/A</v>
      </c>
    </row>
    <row r="52" spans="1:11" ht="150" hidden="1" x14ac:dyDescent="0.25">
      <c r="A52" s="83" t="str">
        <f>VLOOKUP(C52,'2019-20 Final'!$C$4:$L$79,10,0)</f>
        <v>Beer &amp; Cider</v>
      </c>
      <c r="B52" s="62"/>
      <c r="C52" s="16" t="s">
        <v>273</v>
      </c>
      <c r="D52" s="62" t="str">
        <f>VLOOKUP($C52,'2019-20 Final'!$C:$F,2,0)</f>
        <v>Canada (Ontario)</v>
      </c>
      <c r="E52" s="62" t="str">
        <f>VLOOKUP($C52,'2019-20 Final'!$C:$F,3,0)</f>
        <v>Various</v>
      </c>
      <c r="F52" s="62" t="str">
        <f>VLOOKUP($C52,'2019-20 Final'!$C:$F,4,0)</f>
        <v>Ontario craft seasonal beers appropriate for summer (wheat, fruit beers, saisons, etc.) will be considered. Available for a limited time only.
Sales success from a brewery retail store or on-premise (if applicable) will be considered, along with sales performance of current LCBO listings.
Listing is active in retail – P3 through P6.
All tasting/lab and marketing samples must arrive labeled with the NISS or LCBO #. All lab samples go to the attention of Karen Carter.</v>
      </c>
      <c r="G52" s="73">
        <v>44169</v>
      </c>
      <c r="H52" s="73">
        <v>44176</v>
      </c>
      <c r="I52" s="73">
        <v>44197</v>
      </c>
      <c r="J52" s="74">
        <v>44203</v>
      </c>
      <c r="K52" s="88">
        <f>VLOOKUP(C52,'2019-20 Final'!$C:$K,9,0)</f>
        <v>3</v>
      </c>
    </row>
    <row r="53" spans="1:11" ht="150" hidden="1" x14ac:dyDescent="0.25">
      <c r="A53" s="83" t="str">
        <f>VLOOKUP(C53,'2019-20 Final'!$C$4:$L$79,10,0)</f>
        <v>Beer &amp; Cider</v>
      </c>
      <c r="B53" s="62"/>
      <c r="C53" s="16" t="s">
        <v>274</v>
      </c>
      <c r="D53" s="62" t="str">
        <f>VLOOKUP($C53,'2019-20 Final'!$C:$F,2,0)</f>
        <v>Canada (Ontario)</v>
      </c>
      <c r="E53" s="62" t="str">
        <f>VLOOKUP($C53,'2019-20 Final'!$C:$F,3,0)</f>
        <v>Competitive With Current Assortment</v>
      </c>
      <c r="F53" s="62" t="str">
        <f>VLOOKUP($C53,'2019-20 Final'!$C:$F,4,0)</f>
        <v>Submissions for year-round listings from Ontario craft breweries new to the LCBO will be considered. Should have year-round appeal and be positioned as the flagship brand.
Pricing worksheets are available on the Doing Business With LCBO website. The minimum sales target for this product is an average of 20 litres per store per four-week period.
All tasting/lab and marketing samples must arrive labeled with the NISS or LCBO #. All lab samples go to the attention of Karen Carter.</v>
      </c>
      <c r="G53" s="73">
        <v>44176</v>
      </c>
      <c r="H53" s="73">
        <v>44183</v>
      </c>
      <c r="I53" s="73">
        <v>44204</v>
      </c>
      <c r="J53" s="74">
        <v>44210</v>
      </c>
      <c r="K53" s="88">
        <f>VLOOKUP(C53,'2019-20 Final'!$C:$K,9,0)</f>
        <v>3</v>
      </c>
    </row>
    <row r="54" spans="1:11" ht="45" hidden="1" x14ac:dyDescent="0.25">
      <c r="A54" s="83" t="s">
        <v>38</v>
      </c>
      <c r="B54" s="89"/>
      <c r="C54" s="16" t="s">
        <v>271</v>
      </c>
      <c r="D54" s="62" t="s">
        <v>46</v>
      </c>
      <c r="E54" s="62" t="s">
        <v>17</v>
      </c>
      <c r="F54" s="62" t="s">
        <v>302</v>
      </c>
      <c r="G54" s="73">
        <v>44183</v>
      </c>
      <c r="H54" s="73">
        <v>44190</v>
      </c>
      <c r="I54" s="73">
        <v>44211</v>
      </c>
      <c r="J54" s="74">
        <v>44217</v>
      </c>
      <c r="K54" s="88">
        <f>VLOOKUP(C54,'2019-20 Final'!$C:$K,9,0)</f>
        <v>25</v>
      </c>
    </row>
    <row r="55" spans="1:11" ht="43.35" hidden="1" customHeight="1" x14ac:dyDescent="0.25">
      <c r="A55" s="83" t="s">
        <v>31</v>
      </c>
      <c r="B55" s="62"/>
      <c r="C55" s="41" t="s">
        <v>270</v>
      </c>
      <c r="D55" s="62" t="s">
        <v>20</v>
      </c>
      <c r="E55" s="62" t="s">
        <v>17</v>
      </c>
      <c r="F55" s="62" t="s">
        <v>338</v>
      </c>
      <c r="G55" s="105">
        <v>44190</v>
      </c>
      <c r="H55" s="73">
        <v>44197</v>
      </c>
      <c r="I55" s="73">
        <v>44218</v>
      </c>
      <c r="J55" s="74">
        <v>44224</v>
      </c>
      <c r="K55" s="88">
        <f>VLOOKUP(C55,'2019-20 Final'!$C:$K,9,0)</f>
        <v>25</v>
      </c>
    </row>
    <row r="56" spans="1:11" ht="30" hidden="1" x14ac:dyDescent="0.25">
      <c r="A56" s="83" t="s">
        <v>31</v>
      </c>
      <c r="B56" s="62"/>
      <c r="C56" s="16" t="s">
        <v>419</v>
      </c>
      <c r="D56" s="62" t="s">
        <v>20</v>
      </c>
      <c r="E56" s="62" t="s">
        <v>341</v>
      </c>
      <c r="F56" s="62" t="s">
        <v>342</v>
      </c>
      <c r="G56" s="105">
        <v>44197</v>
      </c>
      <c r="H56" s="73">
        <v>44204</v>
      </c>
      <c r="I56" s="73">
        <v>44225</v>
      </c>
      <c r="J56" s="74">
        <v>44231</v>
      </c>
      <c r="K56" s="88">
        <v>25</v>
      </c>
    </row>
    <row r="57" spans="1:11" ht="151.35" customHeight="1" x14ac:dyDescent="0.25">
      <c r="A57" s="83" t="str">
        <f>VLOOKUP(C57,'2019-20 Final'!$C$4:$L$79,10,0)</f>
        <v>Brown Spirits</v>
      </c>
      <c r="B57" s="62"/>
      <c r="C57" s="33" t="s">
        <v>420</v>
      </c>
      <c r="D57" s="62" t="str">
        <f>VLOOKUP($C57,'2019-20 Final'!$C:$F,2,0)</f>
        <v>All Countries</v>
      </c>
      <c r="E57" s="62" t="str">
        <f>VLOOKUP($C57,'2019-20 Final'!$C:$F,3,0)</f>
        <v>$39.95-$500 +</v>
      </c>
      <c r="F57" s="62" t="str">
        <f>VLOOKUP($C57,'2019-20 Final'!$C:$F,4,0)</f>
        <v>Premium whiskies from around the world. Products should be unique, award winning and highly regarded. Preference may be given to new brands or emerging regions new to the Ontario market. Submissions are considered for a quarterly or annual release in the Whisky Shop program (135 stores), Enhance Whisky Shop or e-commerce. The Fall turn duration is October to February. 
750mL or 700ml equivalents are encouraged. Distillery features may be considered, meaning 3-5 products from one distillery will be featured. To be considered for a distillery feature, a written proposal must be submitted to the category prior to the pre-submission deadline.</v>
      </c>
      <c r="G57" s="73">
        <v>44204</v>
      </c>
      <c r="H57" s="73">
        <v>44211</v>
      </c>
      <c r="I57" s="73">
        <v>44232</v>
      </c>
      <c r="J57" s="74">
        <v>44238</v>
      </c>
      <c r="K57" s="88">
        <f>VLOOKUP(C57,'2019-20 Final'!$C:$K,9,0)</f>
        <v>10</v>
      </c>
    </row>
    <row r="58" spans="1:11" ht="195" hidden="1" x14ac:dyDescent="0.25">
      <c r="A58" s="83" t="str">
        <f>VLOOKUP(C58,'2019-20 Final'!$C$4:$L$79,10,0)</f>
        <v>Beer &amp; Cider</v>
      </c>
      <c r="B58" s="62"/>
      <c r="C58" s="16" t="s">
        <v>284</v>
      </c>
      <c r="D58" s="62" t="str">
        <f>VLOOKUP($C58,'2019-20 Final'!$C:$F,2,0)</f>
        <v>All Countries (excluding Ontario Craft Beer)</v>
      </c>
      <c r="E58" s="62" t="str">
        <f>VLOOKUP($C58,'2019-20 Final'!$C:$F,3,0)</f>
        <v>Various</v>
      </c>
      <c r="F58" s="62" t="str">
        <f>VLOOKUP($C58,'2019-20 Final'!$C:$F,4,0)</f>
        <v>Products appropriate for the winter season that will appeal to a craft beer enthusiast (wheat, fruit beers, saisons, etc.) will be considered.
All formats considered; however, single servings are preferred. Proven track record in other markets. Renowned or award winning with 90+ RateBeer scores.  
One-time purchase only. Distribution is limited to approximately 100 stores that are part of this program.
Listing is active in retail – P10 through P12.
All tasting/lab and marketing samples must arrive labeled with the NISS or LCBO #. All lab samples go to the attention of Karen Carter.</v>
      </c>
      <c r="G58" s="73">
        <v>44211</v>
      </c>
      <c r="H58" s="73">
        <v>44218</v>
      </c>
      <c r="I58" s="73">
        <v>44239</v>
      </c>
      <c r="J58" s="74">
        <v>44245</v>
      </c>
      <c r="K58" s="88">
        <f>VLOOKUP(C58,'2019-20 Final'!$C:$K,9,0)</f>
        <v>3</v>
      </c>
    </row>
    <row r="59" spans="1:11" ht="43.35" hidden="1" customHeight="1" x14ac:dyDescent="0.25">
      <c r="A59" s="83" t="str">
        <f>VLOOKUP(C59,'2019-20 Final'!$C$4:$L$79,10,0)</f>
        <v>European Wines</v>
      </c>
      <c r="B59" s="62"/>
      <c r="C59" s="16" t="s">
        <v>285</v>
      </c>
      <c r="D59" s="62" t="s">
        <v>114</v>
      </c>
      <c r="E59" s="62" t="s">
        <v>286</v>
      </c>
      <c r="F59" s="62" t="s">
        <v>280</v>
      </c>
      <c r="G59" s="73">
        <v>44218</v>
      </c>
      <c r="H59" s="73">
        <v>44225</v>
      </c>
      <c r="I59" s="73">
        <v>44246</v>
      </c>
      <c r="J59" s="74">
        <v>44252</v>
      </c>
      <c r="K59" s="88">
        <f>VLOOKUP(C59,'2019-20 Final'!$C:$K,9,0)</f>
        <v>5</v>
      </c>
    </row>
    <row r="60" spans="1:11" ht="120" hidden="1" x14ac:dyDescent="0.25">
      <c r="A60" s="83" t="str">
        <f>VLOOKUP(C60,'2019-20 Final'!$C$4:$L$79,10,0)</f>
        <v>Beer &amp; Cider</v>
      </c>
      <c r="B60" s="62"/>
      <c r="C60" s="16" t="s">
        <v>287</v>
      </c>
      <c r="D60" s="62" t="str">
        <f>VLOOKUP($C60,'2019-20 Final'!$C:$F,2,0)</f>
        <v>All Countries (excluding Ontario Craft Beer)</v>
      </c>
      <c r="E60" s="62" t="str">
        <f>VLOOKUP($C60,'2019-20 Final'!$C:$F,3,0)</f>
        <v>Competitive With Current Assortment</v>
      </c>
      <c r="F60" s="62" t="str">
        <f>VLOOKUP($C60,'2019-20 Final'!$C:$F,4,0)</f>
        <v>Big brands: Successful brand in other local and export markets. Strong packaging and marketing support. Single-serve tall cans preferred. Competitively priced to existing assortment. Brand line extensions will be considered.  Existing brand must be a category leader at LCBO and growing. Format extensions will not be considered.
Craft brands: Successful, top-tier brand in local or other international markets or in LCBO's Seasonal Craft Beer programs. Strong agency and on-premise support. Competitively priced to existing competitive set.</v>
      </c>
      <c r="G60" s="73">
        <v>44225</v>
      </c>
      <c r="H60" s="73">
        <v>44232</v>
      </c>
      <c r="I60" s="73">
        <v>44253</v>
      </c>
      <c r="J60" s="74">
        <v>44259</v>
      </c>
      <c r="K60" s="88">
        <f>VLOOKUP(C60,'2019-20 Final'!$C:$K,9,0)</f>
        <v>3</v>
      </c>
    </row>
    <row r="61" spans="1:11" ht="90" hidden="1" x14ac:dyDescent="0.25">
      <c r="A61" s="83" t="str">
        <f>VLOOKUP(C61,'2019-20 Final'!$C$4:$L$79,10,0)</f>
        <v>Beer &amp; Cider</v>
      </c>
      <c r="B61" s="62"/>
      <c r="C61" s="16" t="s">
        <v>421</v>
      </c>
      <c r="D61" s="62" t="str">
        <f>VLOOKUP($C61,'2019-20 Final'!$C:$F,2,0)</f>
        <v>All countries</v>
      </c>
      <c r="E61" s="62" t="str">
        <f>VLOOKUP($C61,'2019-20 Final'!$C:$F,3,0)</f>
        <v>Various</v>
      </c>
      <c r="F61" s="62" t="str">
        <f>VLOOKUP($C61,'2019-20 Final'!$C:$F,4,0)</f>
        <v>New and unique gifts, interesting and exciting mixed packs, limited-availability/edition/prestige bottles are of interest. Please note, Ready-To-Drink gifts can now be submitted into this Call. High-resolution images must be uploaded into NISS at the pre-submission deadline. Final samples are now required only if your product is selected to proceed.  A deadline and requirements update letter will be issued toward the end of December 2019.</v>
      </c>
      <c r="G61" s="73">
        <v>44232</v>
      </c>
      <c r="H61" s="73">
        <v>44239</v>
      </c>
      <c r="I61" s="73">
        <v>44260</v>
      </c>
      <c r="J61" s="74">
        <v>44266</v>
      </c>
      <c r="K61" s="88">
        <f>VLOOKUP(C61,'2019-20 Final'!$C:$K,9,0)</f>
        <v>25</v>
      </c>
    </row>
    <row r="62" spans="1:11" ht="105" x14ac:dyDescent="0.25">
      <c r="A62" s="83" t="s">
        <v>23</v>
      </c>
      <c r="B62" s="62"/>
      <c r="C62" s="16" t="s">
        <v>422</v>
      </c>
      <c r="D62" s="62" t="s">
        <v>124</v>
      </c>
      <c r="E62" s="62" t="s">
        <v>403</v>
      </c>
      <c r="F62" s="62" t="s">
        <v>423</v>
      </c>
      <c r="G62" s="73">
        <v>44239</v>
      </c>
      <c r="H62" s="73">
        <v>44246</v>
      </c>
      <c r="I62" s="73">
        <v>44267</v>
      </c>
      <c r="J62" s="74">
        <v>44273</v>
      </c>
      <c r="K62" s="88">
        <v>4</v>
      </c>
    </row>
    <row r="63" spans="1:11" ht="135" x14ac:dyDescent="0.25">
      <c r="A63" s="83" t="str">
        <f>VLOOKUP(C63,'2019-20 Final'!$C$4:$L$79,10,0)</f>
        <v>Spirits</v>
      </c>
      <c r="B63" s="62"/>
      <c r="C63" s="16" t="s">
        <v>19</v>
      </c>
      <c r="D63" s="62" t="str">
        <f>VLOOKUP($C63,'2019-20 Final'!$C:$F,2,0)</f>
        <v>Canada (Ontario)</v>
      </c>
      <c r="E63" s="62" t="str">
        <f>VLOOKUP($C63,'2019-20 Final'!$C:$F,3,0)</f>
        <v>$27.75+</v>
      </c>
      <c r="F63" s="62" t="str">
        <f>VLOOKUP($C63,'2019-20 Final'!$C:$F,4,0)</f>
        <v>Seeking spirits locally distilled in Ontario by small producers who embrace a "grain to glass" philosophy. Producers must hold a valid AGCO-issued manufacturer's license and be directly responsible for the production of their product (i.e., they must own a still).  Products that are contract distilled will not be considered for this program. Products accepted for the program are authorized for Direct-to-Store Delivery to a maximum of 25 retail stores initially. Suppliers are encouraged to select stores in their own backyard, with the option to ladder up should sales support the increase. Distillers may be considered for up to a maxumum of four SKUs in the program at any given time. See the Doing Business With LCBO trade website for more details.</v>
      </c>
      <c r="G63" s="73">
        <v>44239</v>
      </c>
      <c r="H63" s="73">
        <v>44246</v>
      </c>
      <c r="I63" s="73">
        <v>44267</v>
      </c>
      <c r="J63" s="74">
        <v>44273</v>
      </c>
      <c r="K63" s="88">
        <f>VLOOKUP(C63,'2019-20 Final'!$C:$K,9,0)</f>
        <v>4</v>
      </c>
    </row>
    <row r="64" spans="1:11" ht="45" hidden="1" x14ac:dyDescent="0.25">
      <c r="A64" s="83" t="s">
        <v>31</v>
      </c>
      <c r="B64" s="62"/>
      <c r="C64" s="16" t="s">
        <v>424</v>
      </c>
      <c r="D64" s="62" t="s">
        <v>20</v>
      </c>
      <c r="E64" s="62" t="s">
        <v>17</v>
      </c>
      <c r="F64" s="62" t="s">
        <v>259</v>
      </c>
      <c r="G64" s="73">
        <v>44239</v>
      </c>
      <c r="H64" s="73">
        <v>44246</v>
      </c>
      <c r="I64" s="73">
        <v>44267</v>
      </c>
      <c r="J64" s="74">
        <v>44273</v>
      </c>
      <c r="K64" s="88">
        <v>25</v>
      </c>
    </row>
    <row r="65" spans="1:11" ht="106.35" customHeight="1" x14ac:dyDescent="0.25">
      <c r="A65" s="83" t="str">
        <f>VLOOKUP(C65,'2019-20 Final'!$C$4:$L$79,10,0)</f>
        <v>Spirits</v>
      </c>
      <c r="B65" s="62"/>
      <c r="C65" s="44" t="s">
        <v>425</v>
      </c>
      <c r="D65" s="62" t="str">
        <f>VLOOKUP($C65,'2019-20 Final'!$C:$F,2,0)</f>
        <v>All Countries</v>
      </c>
      <c r="E65" s="62" t="str">
        <f>VLOOKUP($C65,'2019-20 Final'!$C:$F,3,0)</f>
        <v>$27.75+</v>
      </c>
      <c r="F65" s="62" t="str">
        <f>VLOOKUP($C65,'2019-20 Final'!$C:$F,4,0)</f>
        <v xml:space="preserve">Focus is on premium and deluxe products in the following sets: Cognac, Armagnac, Calvados, Grappa, Deluxe Brandy, and Liqueurs. These products will be purchased on a one-shot and seasonal basis, and will be merchandised in store section. Preference may be given to products that reflect the newest flavour and cocktail trends, are exciting brand extensions or fill a need missing from our existing portfolio.
</v>
      </c>
      <c r="G65" s="73">
        <v>44246</v>
      </c>
      <c r="H65" s="73">
        <v>44253</v>
      </c>
      <c r="I65" s="73">
        <v>44274</v>
      </c>
      <c r="J65" s="74">
        <v>44280</v>
      </c>
      <c r="K65" s="88">
        <f>VLOOKUP(C65,'2019-20 Final'!$C:$K,9,0)</f>
        <v>6</v>
      </c>
    </row>
  </sheetData>
  <autoFilter ref="A2:N65" xr:uid="{00000000-0009-0000-0000-000004000000}">
    <filterColumn colId="0">
      <filters>
        <filter val="Brown spirits"/>
        <filter val="Spirits"/>
        <filter val="White Spirits"/>
      </filters>
    </filterColumn>
  </autoFilter>
  <customSheetViews>
    <customSheetView guid="{185A5CD5-3184-493D-8586-15BEEE1E3F5A}" scale="80" showPageBreaks="1" filter="1" showAutoFilter="1" state="hidden">
      <selection activeCell="F18" sqref="F18"/>
      <pageMargins left="0" right="0" top="0" bottom="0" header="0" footer="0"/>
      <pageSetup orientation="portrait" r:id="rId1"/>
      <autoFilter ref="A2:N65" xr:uid="{D3530B61-9129-4587-800E-CE881675DBED}">
        <filterColumn colId="0">
          <filters>
            <filter val="Brown spirits"/>
            <filter val="Spirits"/>
            <filter val="White Spirits"/>
          </filters>
        </filterColumn>
      </autoFilter>
    </customSheetView>
    <customSheetView guid="{73078B99-6B6B-4F3B-AEEA-5AC4F88B9E68}" scale="80" filter="1" showAutoFilter="1" state="hidden">
      <selection activeCell="F18" sqref="F18"/>
      <pageMargins left="0" right="0" top="0" bottom="0" header="0" footer="0"/>
      <pageSetup orientation="portrait" r:id="rId2"/>
      <autoFilter ref="A2:N65" xr:uid="{EF548845-0537-4BCE-8791-FC6CD5264EA0}">
        <filterColumn colId="0">
          <filters>
            <filter val="Brown spirits"/>
            <filter val="Spirits"/>
            <filter val="White Spirits"/>
          </filters>
        </filterColumn>
      </autoFilter>
    </customSheetView>
    <customSheetView guid="{A419E118-27CE-453F-8E2E-57861CD2041E}" scale="90" showAutoFilter="1" topLeftCell="A19">
      <selection activeCell="F26" sqref="F26"/>
      <pageMargins left="0" right="0" top="0" bottom="0" header="0" footer="0"/>
      <pageSetup orientation="portrait" r:id="rId3"/>
      <autoFilter ref="A2:N65" xr:uid="{B12E088E-806E-4E53-9C45-0B6604565321}"/>
    </customSheetView>
    <customSheetView guid="{22257EB2-3327-40FC-8113-145770006338}" scale="80" showAutoFilter="1" topLeftCell="A46">
      <selection activeCell="C50" sqref="C50"/>
      <pageMargins left="0" right="0" top="0" bottom="0" header="0" footer="0"/>
      <pageSetup orientation="portrait" r:id="rId4"/>
      <autoFilter ref="A2:N60" xr:uid="{FB306165-33CF-4923-91CC-08197931D5AE}"/>
    </customSheetView>
    <customSheetView guid="{5B3AED00-93DF-4FAB-9F3C-5DA9CBE9CC8B}" scale="80" filter="1" showAutoFilter="1" state="hidden">
      <selection activeCell="F18" sqref="F18"/>
      <pageMargins left="0" right="0" top="0" bottom="0" header="0" footer="0"/>
      <pageSetup orientation="portrait" r:id="rId5"/>
      <autoFilter ref="A2:N65" xr:uid="{78E51233-AC31-49B2-90E9-66520748D1B0}">
        <filterColumn colId="0">
          <filters>
            <filter val="Brown spirits"/>
            <filter val="Spirits"/>
            <filter val="White Spirits"/>
          </filters>
        </filterColumn>
      </autoFilter>
    </customSheetView>
    <customSheetView guid="{A14B8E4B-3F8F-4606-8E44-39BB9FEA4A2E}" scale="90" hiddenRows="1">
      <selection activeCell="A3" sqref="A3:XFD65"/>
      <pageMargins left="0" right="0" top="0" bottom="0" header="0" footer="0"/>
      <pageSetup orientation="portrait" r:id="rId6"/>
    </customSheetView>
    <customSheetView guid="{D60E86EB-F5F3-43AC-A4F6-D4B3DC453DD2}" scale="80" filter="1" showAutoFilter="1" state="hidden">
      <selection activeCell="F18" sqref="F18"/>
      <pageMargins left="0" right="0" top="0" bottom="0" header="0" footer="0"/>
      <pageSetup orientation="portrait" r:id="rId7"/>
      <autoFilter ref="A2:N65" xr:uid="{52AEECFC-DF58-4EF3-B2E8-C62D514C1B8C}">
        <filterColumn colId="0">
          <filters>
            <filter val="Brown spirits"/>
            <filter val="Spirits"/>
            <filter val="White Spirits"/>
          </filters>
        </filterColumn>
      </autoFilter>
    </customSheetView>
  </customSheetViews>
  <pageMargins left="0.7" right="0.7" top="0.75" bottom="0.75" header="0.3" footer="0.3"/>
  <pageSetup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C89A-98AC-4E96-876F-3D294E533EF6}">
  <sheetPr>
    <tabColor rgb="FF00B050"/>
    <pageSetUpPr fitToPage="1"/>
  </sheetPr>
  <dimension ref="A1:L26"/>
  <sheetViews>
    <sheetView tabSelected="1" zoomScale="85" zoomScaleNormal="85" workbookViewId="0">
      <pane xSplit="3" ySplit="2" topLeftCell="D10" activePane="bottomRight" state="frozen"/>
      <selection pane="topRight" activeCell="D1" sqref="D1"/>
      <selection pane="bottomLeft" activeCell="A3" sqref="A3"/>
      <selection pane="bottomRight" activeCell="F12" sqref="F12"/>
    </sheetView>
  </sheetViews>
  <sheetFormatPr defaultColWidth="8.7109375" defaultRowHeight="15" x14ac:dyDescent="0.25"/>
  <cols>
    <col min="1" max="1" width="16.5703125" customWidth="1"/>
    <col min="2" max="2" width="9.5703125" customWidth="1"/>
    <col min="3" max="3" width="34.28515625" style="111" customWidth="1"/>
    <col min="4" max="4" width="16.42578125" style="111" bestFit="1" customWidth="1"/>
    <col min="5" max="5" width="18.7109375" style="111" customWidth="1"/>
    <col min="6" max="6" width="132" customWidth="1"/>
    <col min="7" max="10" width="12.5703125" style="56" customWidth="1"/>
    <col min="11" max="11" width="12.5703125" style="78" customWidth="1"/>
  </cols>
  <sheetData>
    <row r="1" spans="1:11" ht="27" thickBot="1" x14ac:dyDescent="0.45">
      <c r="A1" s="292" t="s">
        <v>426</v>
      </c>
      <c r="B1" s="292"/>
      <c r="C1" s="292"/>
      <c r="D1" s="292"/>
      <c r="E1" s="292"/>
      <c r="F1" s="292"/>
      <c r="G1" s="292"/>
      <c r="H1" s="292"/>
      <c r="I1" s="292"/>
      <c r="J1" s="292"/>
      <c r="K1" s="292"/>
    </row>
    <row r="2" spans="1:11" ht="36.75" customHeight="1" x14ac:dyDescent="0.25">
      <c r="A2" s="128" t="s">
        <v>0</v>
      </c>
      <c r="B2" s="266" t="s">
        <v>1</v>
      </c>
      <c r="C2" s="129" t="s">
        <v>2</v>
      </c>
      <c r="D2" s="129" t="s">
        <v>3</v>
      </c>
      <c r="E2" s="129" t="s">
        <v>4</v>
      </c>
      <c r="F2" s="139" t="s">
        <v>427</v>
      </c>
      <c r="G2" s="130" t="s">
        <v>6</v>
      </c>
      <c r="H2" s="130" t="s">
        <v>7</v>
      </c>
      <c r="I2" s="130" t="s">
        <v>8</v>
      </c>
      <c r="J2" s="252" t="s">
        <v>9</v>
      </c>
      <c r="K2" s="255" t="s">
        <v>11</v>
      </c>
    </row>
    <row r="3" spans="1:11" s="283" customFormat="1" ht="96.75" customHeight="1" x14ac:dyDescent="0.25">
      <c r="A3" s="89" t="s">
        <v>14</v>
      </c>
      <c r="B3" s="89">
        <v>4178</v>
      </c>
      <c r="C3" s="89" t="s">
        <v>903</v>
      </c>
      <c r="D3" s="89" t="s">
        <v>16</v>
      </c>
      <c r="E3" s="89" t="s">
        <v>17</v>
      </c>
      <c r="F3" s="89" t="s">
        <v>904</v>
      </c>
      <c r="G3" s="73">
        <v>45912</v>
      </c>
      <c r="H3" s="73">
        <v>45919</v>
      </c>
      <c r="I3" s="73">
        <v>45940</v>
      </c>
      <c r="J3" s="254">
        <v>45946</v>
      </c>
      <c r="K3" s="89">
        <v>4</v>
      </c>
    </row>
    <row r="4" spans="1:11" s="248" customFormat="1" ht="128.1" customHeight="1" x14ac:dyDescent="0.25">
      <c r="A4" s="89" t="s">
        <v>14</v>
      </c>
      <c r="B4" s="89">
        <v>4154</v>
      </c>
      <c r="C4" s="40" t="s">
        <v>19</v>
      </c>
      <c r="D4" s="89" t="s">
        <v>20</v>
      </c>
      <c r="E4" s="270" t="s">
        <v>428</v>
      </c>
      <c r="F4" s="272" t="s">
        <v>429</v>
      </c>
      <c r="G4" s="271">
        <v>45933</v>
      </c>
      <c r="H4" s="73">
        <v>45940</v>
      </c>
      <c r="I4" s="73">
        <v>45961</v>
      </c>
      <c r="J4" s="254">
        <v>45967</v>
      </c>
      <c r="K4" s="241">
        <v>4</v>
      </c>
    </row>
    <row r="5" spans="1:11" s="248" customFormat="1" ht="225.6" customHeight="1" x14ac:dyDescent="0.25">
      <c r="A5" s="89" t="s">
        <v>23</v>
      </c>
      <c r="B5" s="89">
        <v>4151</v>
      </c>
      <c r="C5" s="40" t="s">
        <v>430</v>
      </c>
      <c r="D5" s="89" t="s">
        <v>16</v>
      </c>
      <c r="E5" s="270" t="s">
        <v>431</v>
      </c>
      <c r="F5" s="272" t="s">
        <v>432</v>
      </c>
      <c r="G5" s="271">
        <v>45933</v>
      </c>
      <c r="H5" s="73">
        <v>45940</v>
      </c>
      <c r="I5" s="73">
        <v>45961</v>
      </c>
      <c r="J5" s="254">
        <v>45967</v>
      </c>
      <c r="K5" s="241">
        <v>4</v>
      </c>
    </row>
    <row r="6" spans="1:11" s="248" customFormat="1" ht="239.45" customHeight="1" x14ac:dyDescent="0.25">
      <c r="A6" s="273" t="s">
        <v>14</v>
      </c>
      <c r="B6" s="273">
        <v>4155</v>
      </c>
      <c r="C6" s="282" t="s">
        <v>433</v>
      </c>
      <c r="D6" s="273" t="s">
        <v>16</v>
      </c>
      <c r="E6" s="273" t="s">
        <v>17</v>
      </c>
      <c r="F6" s="275" t="s">
        <v>902</v>
      </c>
      <c r="G6" s="276">
        <v>45940</v>
      </c>
      <c r="H6" s="277">
        <v>45947</v>
      </c>
      <c r="I6" s="277">
        <v>45968</v>
      </c>
      <c r="J6" s="278">
        <v>45974</v>
      </c>
      <c r="K6" s="279">
        <v>4</v>
      </c>
    </row>
    <row r="7" spans="1:11" s="248" customFormat="1" ht="85.5" customHeight="1" x14ac:dyDescent="0.25">
      <c r="A7" s="273" t="s">
        <v>38</v>
      </c>
      <c r="B7" s="273">
        <v>4158</v>
      </c>
      <c r="C7" s="282" t="s">
        <v>434</v>
      </c>
      <c r="D7" s="273" t="s">
        <v>114</v>
      </c>
      <c r="E7" s="274" t="s">
        <v>435</v>
      </c>
      <c r="F7" s="275" t="s">
        <v>436</v>
      </c>
      <c r="G7" s="276">
        <v>45940</v>
      </c>
      <c r="H7" s="277">
        <v>45947</v>
      </c>
      <c r="I7" s="277">
        <v>45968</v>
      </c>
      <c r="J7" s="278">
        <v>45974</v>
      </c>
      <c r="K7" s="279">
        <v>5</v>
      </c>
    </row>
    <row r="8" spans="1:11" s="248" customFormat="1" ht="89.65" customHeight="1" x14ac:dyDescent="0.25">
      <c r="A8" s="273" t="s">
        <v>31</v>
      </c>
      <c r="B8" s="273">
        <v>4159</v>
      </c>
      <c r="C8" s="280" t="s">
        <v>437</v>
      </c>
      <c r="D8" s="273" t="s">
        <v>20</v>
      </c>
      <c r="E8" s="273" t="s">
        <v>17</v>
      </c>
      <c r="F8" s="273" t="s">
        <v>438</v>
      </c>
      <c r="G8" s="277">
        <v>45940</v>
      </c>
      <c r="H8" s="277">
        <v>45947</v>
      </c>
      <c r="I8" s="277">
        <v>45968</v>
      </c>
      <c r="J8" s="278">
        <v>45974</v>
      </c>
      <c r="K8" s="279">
        <v>10</v>
      </c>
    </row>
    <row r="9" spans="1:11" s="248" customFormat="1" ht="314.10000000000002" customHeight="1" x14ac:dyDescent="0.25">
      <c r="A9" s="89" t="s">
        <v>439</v>
      </c>
      <c r="B9" s="89">
        <v>4025</v>
      </c>
      <c r="C9" s="40" t="s">
        <v>440</v>
      </c>
      <c r="D9" s="89" t="s">
        <v>16</v>
      </c>
      <c r="E9" s="89" t="s">
        <v>17</v>
      </c>
      <c r="F9" s="75" t="s">
        <v>441</v>
      </c>
      <c r="G9" s="73">
        <v>45947</v>
      </c>
      <c r="H9" s="73">
        <v>45954</v>
      </c>
      <c r="I9" s="73">
        <v>45975</v>
      </c>
      <c r="J9" s="254">
        <v>45981</v>
      </c>
      <c r="K9" s="241">
        <v>15</v>
      </c>
    </row>
    <row r="10" spans="1:11" s="248" customFormat="1" ht="405" x14ac:dyDescent="0.25">
      <c r="A10" s="89" t="s">
        <v>439</v>
      </c>
      <c r="B10" s="89">
        <v>4026</v>
      </c>
      <c r="C10" s="228" t="s">
        <v>442</v>
      </c>
      <c r="D10" s="89" t="s">
        <v>16</v>
      </c>
      <c r="E10" s="89" t="s">
        <v>17</v>
      </c>
      <c r="F10" s="140" t="s">
        <v>443</v>
      </c>
      <c r="G10" s="73">
        <v>45947</v>
      </c>
      <c r="H10" s="73">
        <v>45954</v>
      </c>
      <c r="I10" s="73">
        <v>45975</v>
      </c>
      <c r="J10" s="254">
        <v>45981</v>
      </c>
      <c r="K10" s="241">
        <v>15</v>
      </c>
    </row>
    <row r="11" spans="1:11" s="248" customFormat="1" ht="75" x14ac:dyDescent="0.25">
      <c r="A11" s="89" t="s">
        <v>55</v>
      </c>
      <c r="B11" s="89">
        <v>4171</v>
      </c>
      <c r="C11" s="40" t="s">
        <v>444</v>
      </c>
      <c r="D11" s="89" t="s">
        <v>16</v>
      </c>
      <c r="E11" s="89" t="s">
        <v>17</v>
      </c>
      <c r="F11" s="140" t="s">
        <v>445</v>
      </c>
      <c r="G11" s="73">
        <v>45947</v>
      </c>
      <c r="H11" s="73">
        <v>45954</v>
      </c>
      <c r="I11" s="73">
        <v>45975</v>
      </c>
      <c r="J11" s="254">
        <v>45981</v>
      </c>
      <c r="K11" s="241">
        <v>3</v>
      </c>
    </row>
    <row r="12" spans="1:11" s="248" customFormat="1" ht="120" x14ac:dyDescent="0.25">
      <c r="A12" s="133" t="s">
        <v>390</v>
      </c>
      <c r="B12" s="133">
        <v>4160</v>
      </c>
      <c r="C12" s="281" t="s">
        <v>446</v>
      </c>
      <c r="D12" s="133" t="s">
        <v>447</v>
      </c>
      <c r="E12" s="133" t="s">
        <v>905</v>
      </c>
      <c r="F12" s="141" t="s">
        <v>448</v>
      </c>
      <c r="G12" s="125">
        <v>45954</v>
      </c>
      <c r="H12" s="125">
        <v>45961</v>
      </c>
      <c r="I12" s="125">
        <v>45982</v>
      </c>
      <c r="J12" s="253">
        <v>45988</v>
      </c>
      <c r="K12" s="245">
        <v>15</v>
      </c>
    </row>
    <row r="13" spans="1:11" s="248" customFormat="1" ht="114.6" customHeight="1" x14ac:dyDescent="0.25">
      <c r="A13" s="89" t="s">
        <v>55</v>
      </c>
      <c r="B13" s="89">
        <v>4172</v>
      </c>
      <c r="C13" s="228" t="s">
        <v>217</v>
      </c>
      <c r="D13" s="89" t="s">
        <v>20</v>
      </c>
      <c r="E13" s="89" t="s">
        <v>370</v>
      </c>
      <c r="F13" s="89" t="s">
        <v>449</v>
      </c>
      <c r="G13" s="73">
        <v>45961</v>
      </c>
      <c r="H13" s="73">
        <v>45968</v>
      </c>
      <c r="I13" s="73">
        <v>45989</v>
      </c>
      <c r="J13" s="254">
        <v>45995</v>
      </c>
      <c r="K13" s="241">
        <v>3</v>
      </c>
    </row>
    <row r="14" spans="1:11" s="248" customFormat="1" ht="159.94999999999999" customHeight="1" x14ac:dyDescent="0.25">
      <c r="A14" s="89" t="s">
        <v>55</v>
      </c>
      <c r="B14" s="89">
        <v>4173</v>
      </c>
      <c r="C14" s="228" t="s">
        <v>450</v>
      </c>
      <c r="D14" s="89" t="s">
        <v>20</v>
      </c>
      <c r="E14" s="89" t="s">
        <v>17</v>
      </c>
      <c r="F14" s="140" t="s">
        <v>451</v>
      </c>
      <c r="G14" s="73">
        <v>45968</v>
      </c>
      <c r="H14" s="73">
        <v>45975</v>
      </c>
      <c r="I14" s="73">
        <v>45996</v>
      </c>
      <c r="J14" s="254">
        <v>46002</v>
      </c>
      <c r="K14" s="241">
        <v>3</v>
      </c>
    </row>
    <row r="15" spans="1:11" s="248" customFormat="1" ht="45.6" customHeight="1" x14ac:dyDescent="0.25">
      <c r="A15" s="133" t="s">
        <v>31</v>
      </c>
      <c r="B15" s="133">
        <v>4161</v>
      </c>
      <c r="C15" s="281" t="s">
        <v>419</v>
      </c>
      <c r="D15" s="133" t="s">
        <v>20</v>
      </c>
      <c r="E15" s="133" t="s">
        <v>452</v>
      </c>
      <c r="F15" s="141" t="s">
        <v>453</v>
      </c>
      <c r="G15" s="125">
        <v>45996</v>
      </c>
      <c r="H15" s="125">
        <v>46003</v>
      </c>
      <c r="I15" s="125">
        <v>46024</v>
      </c>
      <c r="J15" s="253">
        <v>46030</v>
      </c>
      <c r="K15" s="245">
        <v>10</v>
      </c>
    </row>
    <row r="16" spans="1:11" s="248" customFormat="1" ht="116.1" customHeight="1" x14ac:dyDescent="0.25">
      <c r="A16" s="89" t="s">
        <v>55</v>
      </c>
      <c r="B16" s="89">
        <v>4174</v>
      </c>
      <c r="C16" s="40" t="s">
        <v>274</v>
      </c>
      <c r="D16" s="89" t="s">
        <v>20</v>
      </c>
      <c r="E16" s="89" t="s">
        <v>17</v>
      </c>
      <c r="F16" s="140" t="s">
        <v>454</v>
      </c>
      <c r="G16" s="73">
        <v>46003</v>
      </c>
      <c r="H16" s="73">
        <v>46010</v>
      </c>
      <c r="I16" s="73">
        <v>46031</v>
      </c>
      <c r="J16" s="254">
        <v>46037</v>
      </c>
      <c r="K16" s="241">
        <v>3</v>
      </c>
    </row>
    <row r="17" spans="1:12" s="248" customFormat="1" ht="89.65" customHeight="1" x14ac:dyDescent="0.25">
      <c r="A17" s="284" t="s">
        <v>55</v>
      </c>
      <c r="B17" s="284">
        <v>4176</v>
      </c>
      <c r="C17" s="281" t="s">
        <v>455</v>
      </c>
      <c r="D17" s="284" t="s">
        <v>16</v>
      </c>
      <c r="E17" s="284" t="s">
        <v>17</v>
      </c>
      <c r="F17" s="285" t="s">
        <v>456</v>
      </c>
      <c r="G17" s="286">
        <v>46031</v>
      </c>
      <c r="H17" s="286">
        <v>46038</v>
      </c>
      <c r="I17" s="286">
        <v>46059</v>
      </c>
      <c r="J17" s="287">
        <v>46065</v>
      </c>
      <c r="K17" s="288">
        <v>5</v>
      </c>
    </row>
    <row r="18" spans="1:12" s="248" customFormat="1" ht="131.44999999999999" customHeight="1" x14ac:dyDescent="0.25">
      <c r="A18" s="89" t="s">
        <v>106</v>
      </c>
      <c r="B18" s="89">
        <v>4156</v>
      </c>
      <c r="C18" s="228" t="s">
        <v>420</v>
      </c>
      <c r="D18" s="89" t="s">
        <v>16</v>
      </c>
      <c r="E18" s="89" t="s">
        <v>457</v>
      </c>
      <c r="F18" s="140" t="s">
        <v>458</v>
      </c>
      <c r="G18" s="73">
        <v>46038</v>
      </c>
      <c r="H18" s="73">
        <v>46045</v>
      </c>
      <c r="I18" s="73">
        <v>46066</v>
      </c>
      <c r="J18" s="254">
        <v>46072</v>
      </c>
      <c r="K18" s="241">
        <v>6</v>
      </c>
    </row>
    <row r="19" spans="1:12" s="248" customFormat="1" ht="45" x14ac:dyDescent="0.25">
      <c r="A19" s="89" t="s">
        <v>38</v>
      </c>
      <c r="B19" s="89">
        <v>4162</v>
      </c>
      <c r="C19" s="40" t="s">
        <v>459</v>
      </c>
      <c r="D19" s="89" t="s">
        <v>65</v>
      </c>
      <c r="E19" s="89" t="s">
        <v>460</v>
      </c>
      <c r="F19" s="140" t="s">
        <v>461</v>
      </c>
      <c r="G19" s="73">
        <v>46038</v>
      </c>
      <c r="H19" s="73">
        <v>46045</v>
      </c>
      <c r="I19" s="73">
        <v>46066</v>
      </c>
      <c r="J19" s="254">
        <v>46072</v>
      </c>
      <c r="K19" s="241">
        <v>10</v>
      </c>
    </row>
    <row r="20" spans="1:12" s="248" customFormat="1" ht="75" customHeight="1" x14ac:dyDescent="0.25">
      <c r="A20" s="133" t="s">
        <v>55</v>
      </c>
      <c r="B20" s="133">
        <v>4175</v>
      </c>
      <c r="C20" s="229" t="s">
        <v>462</v>
      </c>
      <c r="D20" s="133" t="s">
        <v>124</v>
      </c>
      <c r="E20" s="133" t="s">
        <v>17</v>
      </c>
      <c r="F20" s="141" t="s">
        <v>463</v>
      </c>
      <c r="G20" s="125">
        <v>46045</v>
      </c>
      <c r="H20" s="125">
        <v>46052</v>
      </c>
      <c r="I20" s="125">
        <v>46073</v>
      </c>
      <c r="J20" s="253">
        <v>46079</v>
      </c>
      <c r="K20" s="245">
        <v>25</v>
      </c>
      <c r="L20" s="248" t="s">
        <v>464</v>
      </c>
    </row>
    <row r="21" spans="1:12" s="248" customFormat="1" ht="87.95" customHeight="1" x14ac:dyDescent="0.25">
      <c r="A21" s="133" t="s">
        <v>439</v>
      </c>
      <c r="B21" s="133">
        <v>4177</v>
      </c>
      <c r="C21" s="229" t="s">
        <v>465</v>
      </c>
      <c r="D21" s="133" t="s">
        <v>124</v>
      </c>
      <c r="E21" s="133" t="s">
        <v>17</v>
      </c>
      <c r="F21" s="141" t="s">
        <v>466</v>
      </c>
      <c r="G21" s="125">
        <v>46045</v>
      </c>
      <c r="H21" s="125">
        <v>46052</v>
      </c>
      <c r="I21" s="125">
        <v>46073</v>
      </c>
      <c r="J21" s="253">
        <v>46079</v>
      </c>
      <c r="K21" s="245">
        <v>25</v>
      </c>
    </row>
    <row r="22" spans="1:12" s="248" customFormat="1" ht="72" customHeight="1" x14ac:dyDescent="0.25">
      <c r="A22" s="133" t="s">
        <v>14</v>
      </c>
      <c r="B22" s="133">
        <v>4152</v>
      </c>
      <c r="C22" s="281" t="s">
        <v>467</v>
      </c>
      <c r="D22" s="133" t="s">
        <v>16</v>
      </c>
      <c r="E22" s="133" t="s">
        <v>17</v>
      </c>
      <c r="F22" s="133" t="s">
        <v>468</v>
      </c>
      <c r="G22" s="125">
        <v>46045</v>
      </c>
      <c r="H22" s="125">
        <v>46052</v>
      </c>
      <c r="I22" s="125">
        <v>46073</v>
      </c>
      <c r="J22" s="253">
        <v>46079</v>
      </c>
      <c r="K22" s="245">
        <v>25</v>
      </c>
    </row>
    <row r="23" spans="1:12" s="248" customFormat="1" ht="78.95" customHeight="1" x14ac:dyDescent="0.25">
      <c r="A23" s="133" t="s">
        <v>390</v>
      </c>
      <c r="B23" s="133">
        <v>4163</v>
      </c>
      <c r="C23" s="281" t="s">
        <v>469</v>
      </c>
      <c r="D23" s="133" t="s">
        <v>16</v>
      </c>
      <c r="E23" s="133" t="s">
        <v>17</v>
      </c>
      <c r="F23" s="141" t="s">
        <v>470</v>
      </c>
      <c r="G23" s="125">
        <v>46045</v>
      </c>
      <c r="H23" s="125">
        <v>46052</v>
      </c>
      <c r="I23" s="125">
        <v>46073</v>
      </c>
      <c r="J23" s="253">
        <v>46079</v>
      </c>
      <c r="K23" s="245">
        <v>25</v>
      </c>
    </row>
    <row r="24" spans="1:12" s="248" customFormat="1" ht="120" customHeight="1" x14ac:dyDescent="0.25">
      <c r="A24" s="89" t="s">
        <v>106</v>
      </c>
      <c r="B24" s="89">
        <v>4157</v>
      </c>
      <c r="C24" s="228" t="s">
        <v>425</v>
      </c>
      <c r="D24" s="89" t="s">
        <v>16</v>
      </c>
      <c r="E24" s="89" t="s">
        <v>471</v>
      </c>
      <c r="F24" s="140" t="s">
        <v>472</v>
      </c>
      <c r="G24" s="73">
        <v>46059</v>
      </c>
      <c r="H24" s="73">
        <v>46066</v>
      </c>
      <c r="I24" s="73">
        <v>46087</v>
      </c>
      <c r="J24" s="254">
        <v>46093</v>
      </c>
      <c r="K24" s="241">
        <v>6</v>
      </c>
    </row>
    <row r="25" spans="1:12" s="248" customFormat="1" ht="128.1" customHeight="1" x14ac:dyDescent="0.25">
      <c r="A25" s="133" t="s">
        <v>14</v>
      </c>
      <c r="B25" s="133">
        <v>4153</v>
      </c>
      <c r="C25" s="229" t="s">
        <v>19</v>
      </c>
      <c r="D25" s="133" t="s">
        <v>20</v>
      </c>
      <c r="E25" s="133" t="s">
        <v>473</v>
      </c>
      <c r="F25" s="141" t="s">
        <v>474</v>
      </c>
      <c r="G25" s="125">
        <v>46066</v>
      </c>
      <c r="H25" s="125">
        <v>46073</v>
      </c>
      <c r="I25" s="125">
        <v>46094</v>
      </c>
      <c r="J25" s="253">
        <v>46100</v>
      </c>
      <c r="K25" s="245">
        <v>4</v>
      </c>
    </row>
    <row r="26" spans="1:12" s="248" customFormat="1" ht="48.95" customHeight="1" x14ac:dyDescent="0.25">
      <c r="A26" s="89" t="s">
        <v>390</v>
      </c>
      <c r="B26" s="89">
        <v>4164</v>
      </c>
      <c r="C26" s="228" t="s">
        <v>475</v>
      </c>
      <c r="D26" s="89" t="s">
        <v>20</v>
      </c>
      <c r="E26" s="89" t="s">
        <v>17</v>
      </c>
      <c r="F26" s="140" t="s">
        <v>476</v>
      </c>
      <c r="G26" s="73">
        <v>46094</v>
      </c>
      <c r="H26" s="73">
        <v>46101</v>
      </c>
      <c r="I26" s="73">
        <v>46122</v>
      </c>
      <c r="J26" s="254">
        <v>46128</v>
      </c>
      <c r="K26" s="241">
        <v>4</v>
      </c>
    </row>
  </sheetData>
  <autoFilter ref="A2:K26" xr:uid="{3335E439-F372-44E8-9AD5-5202298FE8DF}"/>
  <mergeCells count="1">
    <mergeCell ref="A1:K1"/>
  </mergeCells>
  <pageMargins left="0.23622047244094491" right="0.23622047244094491" top="0.74803149606299213" bottom="0.74803149606299213" header="0.31496062992125984" footer="0.31496062992125984"/>
  <pageSetup paperSize="5" scale="6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E439-F372-44E8-9AD5-5202298FE8DF}">
  <sheetPr>
    <pageSetUpPr fitToPage="1"/>
  </sheetPr>
  <dimension ref="A1:M50"/>
  <sheetViews>
    <sheetView zoomScale="70" zoomScaleNormal="70" workbookViewId="0">
      <pane xSplit="3" ySplit="2" topLeftCell="G44" activePane="bottomRight" state="frozen"/>
      <selection pane="topRight" activeCell="D1" sqref="D1"/>
      <selection pane="bottomLeft" activeCell="A3" sqref="A3"/>
      <selection pane="bottomRight" activeCell="K46" sqref="K46"/>
    </sheetView>
  </sheetViews>
  <sheetFormatPr defaultColWidth="8.7109375" defaultRowHeight="15" x14ac:dyDescent="0.25"/>
  <cols>
    <col min="1" max="1" width="16.5703125" customWidth="1"/>
    <col min="2" max="2" width="9.5703125" customWidth="1"/>
    <col min="3" max="3" width="34.28515625" style="111" customWidth="1"/>
    <col min="4" max="4" width="16.42578125" style="111" bestFit="1" customWidth="1"/>
    <col min="5" max="5" width="18.7109375" style="111" customWidth="1"/>
    <col min="6" max="6" width="132" customWidth="1"/>
    <col min="7" max="10" width="12.5703125" style="56" customWidth="1"/>
    <col min="11" max="11" width="12.5703125" style="78" customWidth="1"/>
  </cols>
  <sheetData>
    <row r="1" spans="1:11" ht="27" thickBot="1" x14ac:dyDescent="0.45">
      <c r="A1" s="292" t="s">
        <v>477</v>
      </c>
      <c r="B1" s="292"/>
      <c r="C1" s="292"/>
      <c r="D1" s="292"/>
      <c r="E1" s="292"/>
      <c r="F1" s="292"/>
      <c r="G1" s="292"/>
      <c r="H1" s="292"/>
      <c r="I1" s="292"/>
      <c r="J1" s="292"/>
      <c r="K1" s="292"/>
    </row>
    <row r="2" spans="1:11" ht="36.75" customHeight="1" x14ac:dyDescent="0.25">
      <c r="A2" s="128" t="s">
        <v>0</v>
      </c>
      <c r="B2" s="266" t="s">
        <v>1</v>
      </c>
      <c r="C2" s="129" t="s">
        <v>2</v>
      </c>
      <c r="D2" s="129" t="s">
        <v>3</v>
      </c>
      <c r="E2" s="129" t="s">
        <v>4</v>
      </c>
      <c r="F2" s="139" t="s">
        <v>427</v>
      </c>
      <c r="G2" s="130" t="s">
        <v>6</v>
      </c>
      <c r="H2" s="130" t="s">
        <v>7</v>
      </c>
      <c r="I2" s="130" t="s">
        <v>8</v>
      </c>
      <c r="J2" s="252" t="s">
        <v>9</v>
      </c>
      <c r="K2" s="255" t="s">
        <v>11</v>
      </c>
    </row>
    <row r="3" spans="1:11" ht="127.5" customHeight="1" x14ac:dyDescent="0.25">
      <c r="A3" s="89" t="s">
        <v>390</v>
      </c>
      <c r="B3" s="89">
        <v>4027</v>
      </c>
      <c r="C3" s="228" t="s">
        <v>478</v>
      </c>
      <c r="D3" s="89" t="s">
        <v>16</v>
      </c>
      <c r="E3" s="89" t="s">
        <v>479</v>
      </c>
      <c r="F3" s="89" t="s">
        <v>480</v>
      </c>
      <c r="G3" s="73">
        <v>45688</v>
      </c>
      <c r="H3" s="73">
        <v>45695</v>
      </c>
      <c r="I3" s="73">
        <v>45716</v>
      </c>
      <c r="J3" s="254">
        <v>45722</v>
      </c>
      <c r="K3" s="88">
        <v>5</v>
      </c>
    </row>
    <row r="4" spans="1:11" ht="127.5" customHeight="1" x14ac:dyDescent="0.25">
      <c r="A4" s="89" t="s">
        <v>14</v>
      </c>
      <c r="B4" s="89">
        <v>4028</v>
      </c>
      <c r="C4" s="228" t="s">
        <v>481</v>
      </c>
      <c r="D4" s="89" t="s">
        <v>16</v>
      </c>
      <c r="E4" s="89" t="s">
        <v>482</v>
      </c>
      <c r="F4" s="89" t="s">
        <v>483</v>
      </c>
      <c r="G4" s="73">
        <v>45688</v>
      </c>
      <c r="H4" s="73">
        <v>45695</v>
      </c>
      <c r="I4" s="73">
        <v>45716</v>
      </c>
      <c r="J4" s="254">
        <v>45722</v>
      </c>
      <c r="K4" s="88">
        <v>5</v>
      </c>
    </row>
    <row r="5" spans="1:11" ht="25.5" x14ac:dyDescent="0.25">
      <c r="A5" s="89" t="s">
        <v>484</v>
      </c>
      <c r="B5" s="89">
        <v>4029</v>
      </c>
      <c r="C5" s="228" t="s">
        <v>485</v>
      </c>
      <c r="D5" s="89" t="s">
        <v>16</v>
      </c>
      <c r="E5" s="89" t="s">
        <v>486</v>
      </c>
      <c r="F5" s="89" t="s">
        <v>464</v>
      </c>
      <c r="G5" s="73">
        <v>45688</v>
      </c>
      <c r="H5" s="73">
        <v>45695</v>
      </c>
      <c r="I5" s="73">
        <v>45716</v>
      </c>
      <c r="J5" s="254">
        <v>45722</v>
      </c>
      <c r="K5" s="88">
        <v>5</v>
      </c>
    </row>
    <row r="6" spans="1:11" ht="60" x14ac:dyDescent="0.25">
      <c r="A6" s="89" t="s">
        <v>14</v>
      </c>
      <c r="B6" s="89">
        <v>4030</v>
      </c>
      <c r="C6" s="228" t="s">
        <v>485</v>
      </c>
      <c r="D6" s="89" t="s">
        <v>16</v>
      </c>
      <c r="E6" s="89" t="s">
        <v>487</v>
      </c>
      <c r="F6" s="89" t="s">
        <v>488</v>
      </c>
      <c r="G6" s="73">
        <v>45688</v>
      </c>
      <c r="H6" s="73">
        <v>45695</v>
      </c>
      <c r="I6" s="73">
        <v>45716</v>
      </c>
      <c r="J6" s="254">
        <v>45722</v>
      </c>
      <c r="K6" s="88">
        <v>5</v>
      </c>
    </row>
    <row r="7" spans="1:11" s="248" customFormat="1" ht="125.1" customHeight="1" x14ac:dyDescent="0.25">
      <c r="A7" s="133" t="s">
        <v>38</v>
      </c>
      <c r="B7" s="133">
        <v>3981</v>
      </c>
      <c r="C7" s="229" t="s">
        <v>489</v>
      </c>
      <c r="D7" s="264" t="s">
        <v>490</v>
      </c>
      <c r="E7" s="264" t="s">
        <v>491</v>
      </c>
      <c r="F7" s="133" t="s">
        <v>492</v>
      </c>
      <c r="G7" s="125">
        <v>45723</v>
      </c>
      <c r="H7" s="125">
        <v>45730</v>
      </c>
      <c r="I7" s="125">
        <v>45751</v>
      </c>
      <c r="J7" s="253">
        <v>45757</v>
      </c>
      <c r="K7" s="126">
        <v>10</v>
      </c>
    </row>
    <row r="8" spans="1:11" s="248" customFormat="1" ht="89.65" customHeight="1" x14ac:dyDescent="0.25">
      <c r="A8" s="133" t="s">
        <v>31</v>
      </c>
      <c r="B8" s="133">
        <v>3982</v>
      </c>
      <c r="C8" s="263" t="s">
        <v>493</v>
      </c>
      <c r="D8" s="126" t="s">
        <v>20</v>
      </c>
      <c r="E8" s="126" t="s">
        <v>494</v>
      </c>
      <c r="F8" s="133" t="s">
        <v>495</v>
      </c>
      <c r="G8" s="125">
        <v>45723</v>
      </c>
      <c r="H8" s="125">
        <v>45730</v>
      </c>
      <c r="I8" s="125">
        <v>45751</v>
      </c>
      <c r="J8" s="253">
        <v>45757</v>
      </c>
      <c r="K8" s="245">
        <v>10</v>
      </c>
    </row>
    <row r="9" spans="1:11" s="248" customFormat="1" ht="195" customHeight="1" x14ac:dyDescent="0.25">
      <c r="A9" s="133" t="s">
        <v>55</v>
      </c>
      <c r="B9" s="133">
        <v>4032</v>
      </c>
      <c r="C9" s="263" t="s">
        <v>496</v>
      </c>
      <c r="D9" s="126" t="s">
        <v>20</v>
      </c>
      <c r="E9" s="126" t="s">
        <v>17</v>
      </c>
      <c r="F9" s="133" t="s">
        <v>497</v>
      </c>
      <c r="G9" s="125">
        <v>45723</v>
      </c>
      <c r="H9" s="125">
        <v>45730</v>
      </c>
      <c r="I9" s="125">
        <v>45751</v>
      </c>
      <c r="J9" s="253">
        <v>45757</v>
      </c>
      <c r="K9" s="245">
        <v>3</v>
      </c>
    </row>
    <row r="10" spans="1:11" ht="113.25" customHeight="1" x14ac:dyDescent="0.25">
      <c r="A10" s="89" t="s">
        <v>31</v>
      </c>
      <c r="B10" s="89" t="s">
        <v>498</v>
      </c>
      <c r="C10" s="228" t="s">
        <v>499</v>
      </c>
      <c r="D10" s="89" t="s">
        <v>20</v>
      </c>
      <c r="E10" s="89" t="s">
        <v>17</v>
      </c>
      <c r="F10" s="89" t="s">
        <v>500</v>
      </c>
      <c r="G10" s="73">
        <v>45730</v>
      </c>
      <c r="H10" s="73">
        <v>45737</v>
      </c>
      <c r="I10" s="73">
        <v>45758</v>
      </c>
      <c r="J10" s="256">
        <v>45764</v>
      </c>
      <c r="K10" s="88"/>
    </row>
    <row r="11" spans="1:11" s="248" customFormat="1" ht="202.15" customHeight="1" x14ac:dyDescent="0.25">
      <c r="A11" s="133" t="s">
        <v>55</v>
      </c>
      <c r="B11" s="133">
        <v>4033</v>
      </c>
      <c r="C11" s="229" t="s">
        <v>501</v>
      </c>
      <c r="D11" s="133" t="s">
        <v>368</v>
      </c>
      <c r="E11" s="133" t="s">
        <v>17</v>
      </c>
      <c r="F11" s="133" t="s">
        <v>502</v>
      </c>
      <c r="G11" s="125">
        <v>45737</v>
      </c>
      <c r="H11" s="125">
        <v>45744</v>
      </c>
      <c r="I11" s="105">
        <v>45764</v>
      </c>
      <c r="J11" s="253">
        <v>45771</v>
      </c>
      <c r="K11" s="133">
        <v>5</v>
      </c>
    </row>
    <row r="12" spans="1:11" s="248" customFormat="1" ht="161.65" customHeight="1" x14ac:dyDescent="0.25">
      <c r="A12" s="133" t="s">
        <v>55</v>
      </c>
      <c r="B12" s="133">
        <v>4034</v>
      </c>
      <c r="C12" s="229" t="s">
        <v>503</v>
      </c>
      <c r="D12" s="133" t="s">
        <v>504</v>
      </c>
      <c r="E12" s="133" t="s">
        <v>17</v>
      </c>
      <c r="F12" s="133" t="s">
        <v>505</v>
      </c>
      <c r="G12" s="125">
        <v>45737</v>
      </c>
      <c r="H12" s="125">
        <v>45744</v>
      </c>
      <c r="I12" s="105">
        <v>45764</v>
      </c>
      <c r="J12" s="253">
        <v>45771</v>
      </c>
      <c r="K12" s="133">
        <v>3</v>
      </c>
    </row>
    <row r="13" spans="1:11" s="248" customFormat="1" ht="211.5" customHeight="1" x14ac:dyDescent="0.25">
      <c r="A13" s="133" t="s">
        <v>55</v>
      </c>
      <c r="B13" s="133">
        <v>4035</v>
      </c>
      <c r="C13" s="229" t="s">
        <v>506</v>
      </c>
      <c r="D13" s="133" t="s">
        <v>504</v>
      </c>
      <c r="E13" s="133" t="s">
        <v>17</v>
      </c>
      <c r="F13" s="133" t="s">
        <v>507</v>
      </c>
      <c r="G13" s="125">
        <v>45737</v>
      </c>
      <c r="H13" s="125">
        <v>45744</v>
      </c>
      <c r="I13" s="105">
        <v>45764</v>
      </c>
      <c r="J13" s="253">
        <v>45771</v>
      </c>
      <c r="K13" s="133">
        <v>3</v>
      </c>
    </row>
    <row r="14" spans="1:11" ht="240" x14ac:dyDescent="0.25">
      <c r="A14" s="89" t="s">
        <v>23</v>
      </c>
      <c r="B14" s="89">
        <v>4012</v>
      </c>
      <c r="C14" s="228" t="s">
        <v>508</v>
      </c>
      <c r="D14" s="89" t="s">
        <v>16</v>
      </c>
      <c r="E14" s="89" t="s">
        <v>509</v>
      </c>
      <c r="F14" s="89" t="s">
        <v>510</v>
      </c>
      <c r="G14" s="73">
        <v>45751</v>
      </c>
      <c r="H14" s="73">
        <v>45758</v>
      </c>
      <c r="I14" s="73">
        <v>45779</v>
      </c>
      <c r="J14" s="254">
        <v>45785</v>
      </c>
      <c r="K14" s="89">
        <v>4</v>
      </c>
    </row>
    <row r="15" spans="1:11" ht="117.6" customHeight="1" x14ac:dyDescent="0.25">
      <c r="A15" s="133" t="s">
        <v>55</v>
      </c>
      <c r="B15" s="133">
        <v>4036</v>
      </c>
      <c r="C15" s="229" t="s">
        <v>217</v>
      </c>
      <c r="D15" s="133" t="s">
        <v>20</v>
      </c>
      <c r="E15" s="133" t="s">
        <v>370</v>
      </c>
      <c r="F15" s="133" t="s">
        <v>511</v>
      </c>
      <c r="G15" s="125">
        <v>45758</v>
      </c>
      <c r="H15" s="105">
        <v>45764</v>
      </c>
      <c r="I15" s="125">
        <v>45786</v>
      </c>
      <c r="J15" s="253">
        <v>45792</v>
      </c>
      <c r="K15" s="133">
        <v>3</v>
      </c>
    </row>
    <row r="16" spans="1:11" ht="136.15" customHeight="1" x14ac:dyDescent="0.25">
      <c r="A16" s="146" t="s">
        <v>55</v>
      </c>
      <c r="B16" s="146">
        <v>4037</v>
      </c>
      <c r="C16" s="257" t="s">
        <v>228</v>
      </c>
      <c r="D16" s="146" t="s">
        <v>20</v>
      </c>
      <c r="E16" s="146" t="s">
        <v>370</v>
      </c>
      <c r="F16" s="258" t="s">
        <v>512</v>
      </c>
      <c r="G16" s="90">
        <v>45772</v>
      </c>
      <c r="H16" s="90">
        <v>45779</v>
      </c>
      <c r="I16" s="90">
        <v>45800</v>
      </c>
      <c r="J16" s="259">
        <v>45806</v>
      </c>
      <c r="K16" s="146">
        <v>3</v>
      </c>
    </row>
    <row r="17" spans="1:13" ht="123" customHeight="1" x14ac:dyDescent="0.25">
      <c r="A17" s="146" t="s">
        <v>48</v>
      </c>
      <c r="B17" s="146">
        <v>3984</v>
      </c>
      <c r="C17" s="257" t="s">
        <v>513</v>
      </c>
      <c r="D17" s="146" t="s">
        <v>514</v>
      </c>
      <c r="E17" s="146" t="s">
        <v>515</v>
      </c>
      <c r="F17" s="146" t="s">
        <v>516</v>
      </c>
      <c r="G17" s="90">
        <v>45772</v>
      </c>
      <c r="H17" s="90">
        <v>45779</v>
      </c>
      <c r="I17" s="90">
        <v>45800</v>
      </c>
      <c r="J17" s="259">
        <v>45806</v>
      </c>
      <c r="K17" s="146">
        <v>4</v>
      </c>
    </row>
    <row r="18" spans="1:13" ht="238.5" customHeight="1" x14ac:dyDescent="0.25">
      <c r="A18" s="146" t="s">
        <v>23</v>
      </c>
      <c r="B18" s="146">
        <v>4013</v>
      </c>
      <c r="C18" s="257" t="s">
        <v>517</v>
      </c>
      <c r="D18" s="146" t="s">
        <v>16</v>
      </c>
      <c r="E18" s="89" t="s">
        <v>509</v>
      </c>
      <c r="F18" s="146" t="s">
        <v>518</v>
      </c>
      <c r="G18" s="90">
        <v>45772</v>
      </c>
      <c r="H18" s="90">
        <v>45779</v>
      </c>
      <c r="I18" s="90">
        <v>45800</v>
      </c>
      <c r="J18" s="259">
        <v>45806</v>
      </c>
      <c r="K18" s="146">
        <v>4</v>
      </c>
    </row>
    <row r="19" spans="1:13" ht="113.25" customHeight="1" x14ac:dyDescent="0.25">
      <c r="A19" s="133" t="s">
        <v>106</v>
      </c>
      <c r="B19" s="133">
        <v>4014</v>
      </c>
      <c r="C19" s="229" t="s">
        <v>519</v>
      </c>
      <c r="D19" s="133" t="s">
        <v>16</v>
      </c>
      <c r="E19" s="175" t="s">
        <v>457</v>
      </c>
      <c r="F19" s="133" t="s">
        <v>520</v>
      </c>
      <c r="G19" s="125">
        <v>45779</v>
      </c>
      <c r="H19" s="125">
        <v>45786</v>
      </c>
      <c r="I19" s="125">
        <v>45807</v>
      </c>
      <c r="J19" s="253">
        <v>45813</v>
      </c>
      <c r="K19" s="133">
        <v>6</v>
      </c>
    </row>
    <row r="20" spans="1:13" ht="138" customHeight="1" x14ac:dyDescent="0.25">
      <c r="A20" s="89" t="s">
        <v>48</v>
      </c>
      <c r="B20" s="89">
        <v>3985</v>
      </c>
      <c r="C20" s="228" t="s">
        <v>521</v>
      </c>
      <c r="D20" s="89" t="s">
        <v>163</v>
      </c>
      <c r="E20" s="89" t="s">
        <v>522</v>
      </c>
      <c r="F20" s="89" t="s">
        <v>523</v>
      </c>
      <c r="G20" s="73">
        <v>45786</v>
      </c>
      <c r="H20" s="73">
        <v>45793</v>
      </c>
      <c r="I20" s="73">
        <v>45814</v>
      </c>
      <c r="J20" s="254">
        <v>45820</v>
      </c>
      <c r="K20" s="89">
        <v>4</v>
      </c>
    </row>
    <row r="21" spans="1:13" s="248" customFormat="1" ht="165.6" customHeight="1" x14ac:dyDescent="0.25">
      <c r="A21" s="133" t="s">
        <v>55</v>
      </c>
      <c r="B21" s="133">
        <v>4038</v>
      </c>
      <c r="C21" s="229" t="s">
        <v>524</v>
      </c>
      <c r="D21" s="133" t="s">
        <v>20</v>
      </c>
      <c r="E21" s="133" t="s">
        <v>17</v>
      </c>
      <c r="F21" s="133" t="s">
        <v>525</v>
      </c>
      <c r="G21" s="125">
        <v>45800</v>
      </c>
      <c r="H21" s="125">
        <v>45807</v>
      </c>
      <c r="I21" s="125">
        <v>45828</v>
      </c>
      <c r="J21" s="253">
        <v>45834</v>
      </c>
      <c r="K21" s="133">
        <v>3</v>
      </c>
    </row>
    <row r="22" spans="1:13" ht="113.25" customHeight="1" x14ac:dyDescent="0.25">
      <c r="A22" s="89" t="s">
        <v>31</v>
      </c>
      <c r="B22" s="89">
        <v>3986</v>
      </c>
      <c r="C22" s="205" t="s">
        <v>526</v>
      </c>
      <c r="D22" s="89" t="s">
        <v>20</v>
      </c>
      <c r="E22" s="89" t="s">
        <v>17</v>
      </c>
      <c r="F22" s="89" t="s">
        <v>527</v>
      </c>
      <c r="G22" s="73">
        <v>45807</v>
      </c>
      <c r="H22" s="73">
        <v>45814</v>
      </c>
      <c r="I22" s="73">
        <v>45835</v>
      </c>
      <c r="J22" s="254">
        <v>45841</v>
      </c>
      <c r="K22" s="89">
        <v>5</v>
      </c>
    </row>
    <row r="23" spans="1:13" s="248" customFormat="1" ht="182.65" customHeight="1" x14ac:dyDescent="0.25">
      <c r="A23" s="133" t="s">
        <v>23</v>
      </c>
      <c r="B23" s="133">
        <v>4015</v>
      </c>
      <c r="C23" s="229" t="s">
        <v>81</v>
      </c>
      <c r="D23" s="133" t="s">
        <v>16</v>
      </c>
      <c r="E23" s="89" t="s">
        <v>509</v>
      </c>
      <c r="F23" s="133" t="s">
        <v>528</v>
      </c>
      <c r="G23" s="125">
        <v>45814</v>
      </c>
      <c r="H23" s="125">
        <v>45821</v>
      </c>
      <c r="I23" s="125">
        <v>45842</v>
      </c>
      <c r="J23" s="253">
        <v>45848</v>
      </c>
      <c r="K23" s="133">
        <v>4</v>
      </c>
    </row>
    <row r="24" spans="1:13" s="248" customFormat="1" ht="158.1" customHeight="1" x14ac:dyDescent="0.25">
      <c r="A24" s="133" t="s">
        <v>23</v>
      </c>
      <c r="B24" s="133">
        <v>4016</v>
      </c>
      <c r="C24" s="229" t="s">
        <v>422</v>
      </c>
      <c r="D24" s="133" t="s">
        <v>124</v>
      </c>
      <c r="E24" s="89" t="s">
        <v>509</v>
      </c>
      <c r="F24" s="133" t="s">
        <v>529</v>
      </c>
      <c r="G24" s="125">
        <v>45814</v>
      </c>
      <c r="H24" s="125">
        <v>45821</v>
      </c>
      <c r="I24" s="125">
        <v>45842</v>
      </c>
      <c r="J24" s="253">
        <v>45848</v>
      </c>
      <c r="K24" s="133">
        <v>4</v>
      </c>
    </row>
    <row r="25" spans="1:13" ht="134.65" customHeight="1" x14ac:dyDescent="0.25">
      <c r="A25" s="89" t="s">
        <v>14</v>
      </c>
      <c r="B25" s="89">
        <v>4017</v>
      </c>
      <c r="C25" s="228" t="s">
        <v>530</v>
      </c>
      <c r="D25" s="89" t="s">
        <v>20</v>
      </c>
      <c r="E25" s="89" t="s">
        <v>509</v>
      </c>
      <c r="F25" s="89" t="s">
        <v>531</v>
      </c>
      <c r="G25" s="73">
        <v>45821</v>
      </c>
      <c r="H25" s="73">
        <v>45828</v>
      </c>
      <c r="I25" s="73">
        <v>45849</v>
      </c>
      <c r="J25" s="254">
        <v>45855</v>
      </c>
      <c r="K25" s="89">
        <v>4</v>
      </c>
    </row>
    <row r="26" spans="1:13" ht="274.14999999999998" customHeight="1" x14ac:dyDescent="0.25">
      <c r="A26" s="133" t="s">
        <v>439</v>
      </c>
      <c r="B26" s="133">
        <v>4022</v>
      </c>
      <c r="C26" s="229" t="s">
        <v>532</v>
      </c>
      <c r="D26" s="133" t="s">
        <v>20</v>
      </c>
      <c r="E26" s="133" t="s">
        <v>17</v>
      </c>
      <c r="F26" s="133" t="s">
        <v>533</v>
      </c>
      <c r="G26" s="125">
        <v>45821</v>
      </c>
      <c r="H26" s="125">
        <v>45828</v>
      </c>
      <c r="I26" s="125">
        <v>45849</v>
      </c>
      <c r="J26" s="253" t="s">
        <v>534</v>
      </c>
      <c r="K26" s="133">
        <v>15</v>
      </c>
      <c r="M26" t="s">
        <v>464</v>
      </c>
    </row>
    <row r="27" spans="1:13" ht="271.14999999999998" customHeight="1" x14ac:dyDescent="0.25">
      <c r="A27" s="133" t="s">
        <v>439</v>
      </c>
      <c r="B27" s="133">
        <v>4023</v>
      </c>
      <c r="C27" s="229" t="s">
        <v>123</v>
      </c>
      <c r="D27" s="133" t="s">
        <v>124</v>
      </c>
      <c r="E27" s="133" t="s">
        <v>17</v>
      </c>
      <c r="F27" s="133" t="s">
        <v>535</v>
      </c>
      <c r="G27" s="125">
        <v>45821</v>
      </c>
      <c r="H27" s="125">
        <v>45828</v>
      </c>
      <c r="I27" s="125">
        <v>45849</v>
      </c>
      <c r="J27" s="253" t="s">
        <v>534</v>
      </c>
      <c r="K27" s="133">
        <v>25</v>
      </c>
      <c r="M27" t="s">
        <v>464</v>
      </c>
    </row>
    <row r="28" spans="1:13" ht="371.65" customHeight="1" x14ac:dyDescent="0.25">
      <c r="A28" s="133" t="s">
        <v>439</v>
      </c>
      <c r="B28" s="133">
        <v>4024</v>
      </c>
      <c r="C28" s="229" t="s">
        <v>536</v>
      </c>
      <c r="D28" s="133" t="s">
        <v>124</v>
      </c>
      <c r="E28" s="133" t="s">
        <v>17</v>
      </c>
      <c r="F28" s="133" t="s">
        <v>537</v>
      </c>
      <c r="G28" s="125">
        <v>45821</v>
      </c>
      <c r="H28" s="125">
        <v>45828</v>
      </c>
      <c r="I28" s="125">
        <v>45849</v>
      </c>
      <c r="J28" s="253">
        <v>45494</v>
      </c>
      <c r="K28" s="133">
        <v>25</v>
      </c>
      <c r="M28" t="s">
        <v>464</v>
      </c>
    </row>
    <row r="29" spans="1:13" s="248" customFormat="1" ht="113.25" customHeight="1" x14ac:dyDescent="0.25">
      <c r="A29" s="179" t="s">
        <v>31</v>
      </c>
      <c r="B29" s="89">
        <v>3987</v>
      </c>
      <c r="C29" s="205" t="s">
        <v>538</v>
      </c>
      <c r="D29" s="177" t="s">
        <v>20</v>
      </c>
      <c r="E29" s="89" t="s">
        <v>17</v>
      </c>
      <c r="F29" s="146" t="s">
        <v>539</v>
      </c>
      <c r="G29" s="73">
        <v>45828</v>
      </c>
      <c r="H29" s="73">
        <v>45835</v>
      </c>
      <c r="I29" s="73">
        <v>45856</v>
      </c>
      <c r="J29" s="254">
        <v>45862</v>
      </c>
      <c r="K29" s="89">
        <v>10</v>
      </c>
    </row>
    <row r="30" spans="1:13" s="248" customFormat="1" ht="113.25" customHeight="1" x14ac:dyDescent="0.25">
      <c r="A30" s="179" t="s">
        <v>38</v>
      </c>
      <c r="B30" s="89">
        <v>3988</v>
      </c>
      <c r="C30" s="205" t="s">
        <v>538</v>
      </c>
      <c r="D30" s="205" t="s">
        <v>395</v>
      </c>
      <c r="E30" s="89" t="s">
        <v>17</v>
      </c>
      <c r="F30" s="89" t="s">
        <v>539</v>
      </c>
      <c r="G30" s="73">
        <v>45828</v>
      </c>
      <c r="H30" s="73">
        <v>45835</v>
      </c>
      <c r="I30" s="73">
        <v>45856</v>
      </c>
      <c r="J30" s="254">
        <v>45862</v>
      </c>
      <c r="K30" s="89">
        <v>10</v>
      </c>
    </row>
    <row r="31" spans="1:13" s="248" customFormat="1" ht="126" customHeight="1" x14ac:dyDescent="0.25">
      <c r="A31" s="179" t="s">
        <v>48</v>
      </c>
      <c r="B31" s="89">
        <v>3989</v>
      </c>
      <c r="C31" s="205" t="s">
        <v>538</v>
      </c>
      <c r="D31" s="177" t="s">
        <v>394</v>
      </c>
      <c r="E31" s="89" t="s">
        <v>17</v>
      </c>
      <c r="F31" s="89" t="s">
        <v>540</v>
      </c>
      <c r="G31" s="73">
        <v>45828</v>
      </c>
      <c r="H31" s="73">
        <v>45835</v>
      </c>
      <c r="I31" s="73">
        <v>45856</v>
      </c>
      <c r="J31" s="254">
        <v>45862</v>
      </c>
      <c r="K31" s="89">
        <v>10</v>
      </c>
    </row>
    <row r="32" spans="1:13" s="248" customFormat="1" ht="121.5" customHeight="1" x14ac:dyDescent="0.25">
      <c r="A32" s="133" t="s">
        <v>484</v>
      </c>
      <c r="B32" s="133">
        <v>4047</v>
      </c>
      <c r="C32" s="213" t="s">
        <v>541</v>
      </c>
      <c r="D32" s="264" t="s">
        <v>16</v>
      </c>
      <c r="E32" s="133" t="s">
        <v>542</v>
      </c>
      <c r="F32" s="133" t="s">
        <v>543</v>
      </c>
      <c r="G32" s="125">
        <v>45835</v>
      </c>
      <c r="H32" s="125">
        <v>45842</v>
      </c>
      <c r="I32" s="125">
        <v>45863</v>
      </c>
      <c r="J32" s="253">
        <v>45869</v>
      </c>
      <c r="K32" s="133">
        <v>10</v>
      </c>
    </row>
    <row r="33" spans="1:13" ht="149.1" customHeight="1" x14ac:dyDescent="0.25">
      <c r="A33" s="89" t="s">
        <v>106</v>
      </c>
      <c r="B33" s="89">
        <v>4018</v>
      </c>
      <c r="C33" s="228" t="s">
        <v>544</v>
      </c>
      <c r="D33" s="89" t="s">
        <v>16</v>
      </c>
      <c r="E33" s="89" t="s">
        <v>545</v>
      </c>
      <c r="F33" s="89" t="s">
        <v>546</v>
      </c>
      <c r="G33" s="73">
        <v>45842</v>
      </c>
      <c r="H33" s="73">
        <v>45849</v>
      </c>
      <c r="I33" s="73">
        <v>45870</v>
      </c>
      <c r="J33" s="254">
        <v>45876</v>
      </c>
      <c r="K33" s="89">
        <v>6</v>
      </c>
    </row>
    <row r="34" spans="1:13" ht="130.5" customHeight="1" x14ac:dyDescent="0.25">
      <c r="A34" s="89" t="s">
        <v>48</v>
      </c>
      <c r="B34" s="89">
        <v>3991</v>
      </c>
      <c r="C34" s="228" t="s">
        <v>547</v>
      </c>
      <c r="D34" s="89" t="s">
        <v>548</v>
      </c>
      <c r="E34" s="89" t="s">
        <v>549</v>
      </c>
      <c r="F34" s="89" t="s">
        <v>550</v>
      </c>
      <c r="G34" s="73">
        <v>45842</v>
      </c>
      <c r="H34" s="73">
        <v>45849</v>
      </c>
      <c r="I34" s="73">
        <v>45870</v>
      </c>
      <c r="J34" s="254">
        <v>45876</v>
      </c>
      <c r="K34" s="89">
        <v>4</v>
      </c>
      <c r="M34" t="s">
        <v>551</v>
      </c>
    </row>
    <row r="35" spans="1:13" ht="210" customHeight="1" x14ac:dyDescent="0.25">
      <c r="A35" s="133" t="s">
        <v>55</v>
      </c>
      <c r="B35" s="133">
        <v>4039</v>
      </c>
      <c r="C35" s="229" t="s">
        <v>552</v>
      </c>
      <c r="D35" s="133" t="s">
        <v>368</v>
      </c>
      <c r="E35" s="133" t="s">
        <v>17</v>
      </c>
      <c r="F35" s="133" t="s">
        <v>553</v>
      </c>
      <c r="G35" s="125">
        <v>45849</v>
      </c>
      <c r="H35" s="125">
        <v>45856</v>
      </c>
      <c r="I35" s="125">
        <v>45877</v>
      </c>
      <c r="J35" s="253">
        <v>45883</v>
      </c>
      <c r="K35" s="133">
        <v>5</v>
      </c>
    </row>
    <row r="36" spans="1:13" ht="134.65" customHeight="1" x14ac:dyDescent="0.25">
      <c r="A36" s="89" t="s">
        <v>55</v>
      </c>
      <c r="B36" s="89">
        <v>4040</v>
      </c>
      <c r="C36" s="228" t="s">
        <v>151</v>
      </c>
      <c r="D36" s="89" t="s">
        <v>16</v>
      </c>
      <c r="E36" s="89" t="s">
        <v>370</v>
      </c>
      <c r="F36" s="89" t="s">
        <v>554</v>
      </c>
      <c r="G36" s="73">
        <v>45863</v>
      </c>
      <c r="H36" s="73">
        <v>45870</v>
      </c>
      <c r="I36" s="73">
        <v>45891</v>
      </c>
      <c r="J36" s="254">
        <v>45897</v>
      </c>
      <c r="K36" s="89">
        <v>4</v>
      </c>
    </row>
    <row r="37" spans="1:13" ht="190.5" customHeight="1" x14ac:dyDescent="0.25">
      <c r="A37" s="133" t="s">
        <v>23</v>
      </c>
      <c r="B37" s="133">
        <v>4019</v>
      </c>
      <c r="C37" s="229" t="s">
        <v>555</v>
      </c>
      <c r="D37" s="133" t="s">
        <v>556</v>
      </c>
      <c r="E37" s="133" t="s">
        <v>557</v>
      </c>
      <c r="F37" s="133" t="s">
        <v>558</v>
      </c>
      <c r="G37" s="125">
        <v>45870</v>
      </c>
      <c r="H37" s="125">
        <v>45877</v>
      </c>
      <c r="I37" s="125">
        <v>45898</v>
      </c>
      <c r="J37" s="253">
        <v>45904</v>
      </c>
      <c r="K37" s="133">
        <v>4</v>
      </c>
    </row>
    <row r="38" spans="1:13" ht="151.5" customHeight="1" x14ac:dyDescent="0.25">
      <c r="A38" s="133" t="s">
        <v>55</v>
      </c>
      <c r="B38" s="133">
        <v>4041</v>
      </c>
      <c r="C38" s="229" t="s">
        <v>559</v>
      </c>
      <c r="D38" s="133" t="s">
        <v>20</v>
      </c>
      <c r="E38" s="133" t="s">
        <v>17</v>
      </c>
      <c r="F38" s="141" t="s">
        <v>560</v>
      </c>
      <c r="G38" s="125">
        <v>45870</v>
      </c>
      <c r="H38" s="125">
        <v>45877</v>
      </c>
      <c r="I38" s="125">
        <v>45898</v>
      </c>
      <c r="J38" s="253">
        <v>45904</v>
      </c>
      <c r="K38" s="133">
        <v>3</v>
      </c>
    </row>
    <row r="39" spans="1:13" ht="113.25" customHeight="1" x14ac:dyDescent="0.25">
      <c r="A39" s="89" t="s">
        <v>14</v>
      </c>
      <c r="B39" s="89">
        <v>4020</v>
      </c>
      <c r="C39" s="228" t="s">
        <v>561</v>
      </c>
      <c r="D39" s="89" t="s">
        <v>562</v>
      </c>
      <c r="E39" s="89" t="s">
        <v>509</v>
      </c>
      <c r="F39" s="89" t="s">
        <v>563</v>
      </c>
      <c r="G39" s="73">
        <v>45877</v>
      </c>
      <c r="H39" s="73">
        <v>45884</v>
      </c>
      <c r="I39" s="73">
        <v>45905</v>
      </c>
      <c r="J39" s="254">
        <v>45911</v>
      </c>
      <c r="K39" s="89">
        <v>4</v>
      </c>
    </row>
    <row r="40" spans="1:13" ht="113.25" customHeight="1" x14ac:dyDescent="0.25">
      <c r="A40" s="89" t="s">
        <v>31</v>
      </c>
      <c r="B40" s="89">
        <v>3994</v>
      </c>
      <c r="C40" s="228" t="s">
        <v>146</v>
      </c>
      <c r="D40" s="89" t="s">
        <v>20</v>
      </c>
      <c r="E40" s="89" t="s">
        <v>564</v>
      </c>
      <c r="F40" s="89" t="s">
        <v>565</v>
      </c>
      <c r="G40" s="73">
        <v>45877</v>
      </c>
      <c r="H40" s="73">
        <v>45884</v>
      </c>
      <c r="I40" s="73">
        <v>45905</v>
      </c>
      <c r="J40" s="254">
        <v>45911</v>
      </c>
      <c r="K40" s="89">
        <v>10</v>
      </c>
    </row>
    <row r="41" spans="1:13" ht="101.1" customHeight="1" x14ac:dyDescent="0.25">
      <c r="A41" s="133" t="s">
        <v>55</v>
      </c>
      <c r="B41" s="133">
        <v>4042</v>
      </c>
      <c r="C41" s="229" t="s">
        <v>566</v>
      </c>
      <c r="D41" s="133" t="s">
        <v>567</v>
      </c>
      <c r="E41" s="133" t="s">
        <v>17</v>
      </c>
      <c r="F41" s="133" t="s">
        <v>568</v>
      </c>
      <c r="G41" s="125">
        <v>45884</v>
      </c>
      <c r="H41" s="125">
        <v>45891</v>
      </c>
      <c r="I41" s="125">
        <v>45912</v>
      </c>
      <c r="J41" s="253">
        <v>45918</v>
      </c>
      <c r="K41" s="133">
        <v>3</v>
      </c>
    </row>
    <row r="42" spans="1:13" ht="162" customHeight="1" x14ac:dyDescent="0.25">
      <c r="A42" s="133" t="s">
        <v>55</v>
      </c>
      <c r="B42" s="133">
        <v>4043</v>
      </c>
      <c r="C42" s="229" t="s">
        <v>569</v>
      </c>
      <c r="D42" s="133" t="s">
        <v>368</v>
      </c>
      <c r="E42" s="133" t="s">
        <v>370</v>
      </c>
      <c r="F42" s="133" t="s">
        <v>570</v>
      </c>
      <c r="G42" s="125">
        <v>45884</v>
      </c>
      <c r="H42" s="125">
        <v>45891</v>
      </c>
      <c r="I42" s="125">
        <v>45912</v>
      </c>
      <c r="J42" s="253">
        <v>45918</v>
      </c>
      <c r="K42" s="133">
        <v>3</v>
      </c>
    </row>
    <row r="43" spans="1:13" ht="120.6" customHeight="1" x14ac:dyDescent="0.25">
      <c r="A43" s="89" t="s">
        <v>55</v>
      </c>
      <c r="B43" s="89">
        <v>4044</v>
      </c>
      <c r="C43" s="228" t="s">
        <v>571</v>
      </c>
      <c r="D43" s="89" t="s">
        <v>16</v>
      </c>
      <c r="E43" s="89" t="s">
        <v>17</v>
      </c>
      <c r="F43" s="89" t="s">
        <v>572</v>
      </c>
      <c r="G43" s="73">
        <v>45891</v>
      </c>
      <c r="H43" s="73">
        <v>45898</v>
      </c>
      <c r="I43" s="73">
        <v>45919</v>
      </c>
      <c r="J43" s="254">
        <v>45925</v>
      </c>
      <c r="K43" s="89">
        <v>4</v>
      </c>
    </row>
    <row r="44" spans="1:13" ht="113.1" customHeight="1" x14ac:dyDescent="0.25">
      <c r="A44" s="133" t="s">
        <v>48</v>
      </c>
      <c r="B44" s="133">
        <v>3995</v>
      </c>
      <c r="C44" s="229" t="s">
        <v>573</v>
      </c>
      <c r="D44" s="133" t="s">
        <v>574</v>
      </c>
      <c r="E44" s="133" t="s">
        <v>575</v>
      </c>
      <c r="F44" s="133" t="s">
        <v>576</v>
      </c>
      <c r="G44" s="253">
        <v>45898</v>
      </c>
      <c r="H44" s="253">
        <v>45905</v>
      </c>
      <c r="I44" s="253">
        <v>45926</v>
      </c>
      <c r="J44" s="253">
        <v>45932</v>
      </c>
      <c r="K44" s="133">
        <v>4</v>
      </c>
    </row>
    <row r="45" spans="1:13" ht="113.1" customHeight="1" x14ac:dyDescent="0.25">
      <c r="A45" s="133" t="s">
        <v>48</v>
      </c>
      <c r="B45" s="133">
        <v>3996</v>
      </c>
      <c r="C45" s="229" t="s">
        <v>577</v>
      </c>
      <c r="D45" s="133" t="s">
        <v>578</v>
      </c>
      <c r="E45" s="133" t="s">
        <v>575</v>
      </c>
      <c r="F45" s="133" t="s">
        <v>579</v>
      </c>
      <c r="G45" s="253">
        <v>45898</v>
      </c>
      <c r="H45" s="253">
        <v>45905</v>
      </c>
      <c r="I45" s="253">
        <v>45926</v>
      </c>
      <c r="J45" s="253">
        <v>45932</v>
      </c>
      <c r="K45" s="133">
        <v>4</v>
      </c>
    </row>
    <row r="46" spans="1:13" ht="105" customHeight="1" x14ac:dyDescent="0.25">
      <c r="A46" s="89" t="s">
        <v>38</v>
      </c>
      <c r="B46" s="89">
        <v>3997</v>
      </c>
      <c r="C46" s="228" t="s">
        <v>580</v>
      </c>
      <c r="D46" s="138" t="s">
        <v>40</v>
      </c>
      <c r="E46" s="89" t="s">
        <v>581</v>
      </c>
      <c r="F46" s="89" t="s">
        <v>582</v>
      </c>
      <c r="G46" s="73">
        <v>45912</v>
      </c>
      <c r="H46" s="73">
        <v>45919</v>
      </c>
      <c r="I46" s="73">
        <v>45940</v>
      </c>
      <c r="J46" s="254">
        <v>45946</v>
      </c>
      <c r="K46" s="89">
        <v>4</v>
      </c>
    </row>
    <row r="47" spans="1:13" ht="204" customHeight="1" x14ac:dyDescent="0.25">
      <c r="A47" s="133" t="s">
        <v>23</v>
      </c>
      <c r="B47" s="133">
        <v>4021</v>
      </c>
      <c r="C47" s="229" t="s">
        <v>583</v>
      </c>
      <c r="D47" s="133" t="s">
        <v>16</v>
      </c>
      <c r="E47" s="265" t="s">
        <v>584</v>
      </c>
      <c r="F47" s="133" t="s">
        <v>585</v>
      </c>
      <c r="G47" s="125">
        <v>45919</v>
      </c>
      <c r="H47" s="125">
        <v>45926</v>
      </c>
      <c r="I47" s="125">
        <v>45947</v>
      </c>
      <c r="J47" s="253">
        <v>45953</v>
      </c>
      <c r="K47" s="133">
        <v>4</v>
      </c>
    </row>
    <row r="48" spans="1:13" ht="211.5" customHeight="1" x14ac:dyDescent="0.25">
      <c r="A48" s="133" t="s">
        <v>55</v>
      </c>
      <c r="B48" s="133">
        <v>4045</v>
      </c>
      <c r="C48" s="229" t="s">
        <v>586</v>
      </c>
      <c r="D48" s="133"/>
      <c r="E48" s="133" t="s">
        <v>17</v>
      </c>
      <c r="F48" s="133" t="s">
        <v>587</v>
      </c>
      <c r="G48" s="125">
        <v>45919</v>
      </c>
      <c r="H48" s="125">
        <v>45926</v>
      </c>
      <c r="I48" s="125">
        <v>45947</v>
      </c>
      <c r="J48" s="253">
        <v>45953</v>
      </c>
      <c r="K48" s="133">
        <v>5</v>
      </c>
    </row>
    <row r="49" spans="1:11" ht="309.60000000000002" customHeight="1" x14ac:dyDescent="0.25">
      <c r="A49" s="260" t="s">
        <v>439</v>
      </c>
      <c r="B49" s="260">
        <v>4025</v>
      </c>
      <c r="C49" s="261" t="s">
        <v>440</v>
      </c>
      <c r="D49" s="240" t="s">
        <v>16</v>
      </c>
      <c r="E49" s="240" t="s">
        <v>17</v>
      </c>
      <c r="F49" s="242" t="s">
        <v>588</v>
      </c>
      <c r="G49" s="66">
        <v>45582</v>
      </c>
      <c r="H49" s="66">
        <v>45589</v>
      </c>
      <c r="I49" s="66">
        <v>45610</v>
      </c>
      <c r="J49" s="66">
        <v>45617</v>
      </c>
      <c r="K49" s="77">
        <v>15</v>
      </c>
    </row>
    <row r="50" spans="1:11" ht="384" customHeight="1" x14ac:dyDescent="0.25">
      <c r="A50" s="260" t="s">
        <v>439</v>
      </c>
      <c r="B50" s="260">
        <v>4026</v>
      </c>
      <c r="C50" s="262" t="s">
        <v>442</v>
      </c>
      <c r="D50" s="240" t="s">
        <v>16</v>
      </c>
      <c r="E50" s="240" t="s">
        <v>17</v>
      </c>
      <c r="F50" s="242" t="s">
        <v>443</v>
      </c>
      <c r="G50" s="66">
        <v>45582</v>
      </c>
      <c r="H50" s="66">
        <v>45589</v>
      </c>
      <c r="I50" s="66">
        <v>45610</v>
      </c>
      <c r="J50" s="66">
        <v>45617</v>
      </c>
      <c r="K50" s="77">
        <v>15</v>
      </c>
    </row>
  </sheetData>
  <autoFilter ref="A2:K50" xr:uid="{3335E439-F372-44E8-9AD5-5202298FE8DF}"/>
  <mergeCells count="1">
    <mergeCell ref="A1:K1"/>
  </mergeCells>
  <phoneticPr fontId="41" type="noConversion"/>
  <pageMargins left="0.23622047244094491" right="0.23622047244094491" top="0.74803149606299213" bottom="0.74803149606299213" header="0.31496062992125984" footer="0.31496062992125984"/>
  <pageSetup paperSize="5" scale="6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0D4D9-B849-4BA1-8947-3D50FD75B299}">
  <sheetPr>
    <pageSetUpPr fitToPage="1"/>
  </sheetPr>
  <dimension ref="A1:L76"/>
  <sheetViews>
    <sheetView zoomScale="70" zoomScaleNormal="70" workbookViewId="0">
      <pane xSplit="3" ySplit="2" topLeftCell="F65" activePane="bottomRight" state="frozen"/>
      <selection pane="topRight" activeCell="D1" sqref="D1"/>
      <selection pane="bottomLeft" activeCell="A3" sqref="A3"/>
      <selection pane="bottomRight" activeCell="F65" sqref="F65"/>
    </sheetView>
  </sheetViews>
  <sheetFormatPr defaultColWidth="8.7109375" defaultRowHeight="15" x14ac:dyDescent="0.25"/>
  <cols>
    <col min="1" max="1" width="16.28515625" style="111" customWidth="1"/>
    <col min="2" max="2" width="16.5703125" customWidth="1"/>
    <col min="3" max="3" width="9.5703125" customWidth="1"/>
    <col min="4" max="4" width="12.5703125" style="111" customWidth="1"/>
    <col min="5" max="5" width="18.5703125" style="111" customWidth="1"/>
    <col min="6" max="6" width="145" customWidth="1"/>
    <col min="7" max="11" width="12.5703125" style="56" customWidth="1"/>
    <col min="12" max="12" width="30.7109375" customWidth="1"/>
  </cols>
  <sheetData>
    <row r="1" spans="1:12" ht="27" thickBot="1" x14ac:dyDescent="0.45">
      <c r="A1" s="292" t="s">
        <v>589</v>
      </c>
      <c r="B1" s="292"/>
      <c r="C1" s="292"/>
      <c r="D1" s="292"/>
      <c r="E1" s="292"/>
      <c r="F1" s="292"/>
      <c r="G1" s="292"/>
      <c r="H1" s="292"/>
      <c r="I1" s="292"/>
      <c r="J1" s="292"/>
      <c r="K1" s="292"/>
      <c r="L1" s="292"/>
    </row>
    <row r="2" spans="1:12" ht="36.75" customHeight="1" x14ac:dyDescent="0.25">
      <c r="A2" s="129" t="s">
        <v>2</v>
      </c>
      <c r="B2" s="128" t="s">
        <v>0</v>
      </c>
      <c r="C2" s="129" t="s">
        <v>1</v>
      </c>
      <c r="D2" s="129" t="s">
        <v>3</v>
      </c>
      <c r="E2" s="129" t="s">
        <v>4</v>
      </c>
      <c r="F2" s="139" t="s">
        <v>427</v>
      </c>
      <c r="G2" s="130" t="s">
        <v>6</v>
      </c>
      <c r="H2" s="130" t="s">
        <v>7</v>
      </c>
      <c r="I2" s="130" t="s">
        <v>8</v>
      </c>
      <c r="J2" s="131" t="s">
        <v>9</v>
      </c>
      <c r="K2" s="132" t="s">
        <v>11</v>
      </c>
      <c r="L2" s="246" t="s">
        <v>590</v>
      </c>
    </row>
    <row r="3" spans="1:12" ht="83.1" customHeight="1" x14ac:dyDescent="0.25">
      <c r="A3" s="267" t="s">
        <v>591</v>
      </c>
      <c r="B3" s="89" t="s">
        <v>48</v>
      </c>
      <c r="C3" s="89">
        <v>3774</v>
      </c>
      <c r="D3" s="89" t="s">
        <v>574</v>
      </c>
      <c r="E3" s="89" t="s">
        <v>592</v>
      </c>
      <c r="F3" s="89" t="s">
        <v>593</v>
      </c>
      <c r="G3" s="73">
        <v>45352</v>
      </c>
      <c r="H3" s="73">
        <v>45359</v>
      </c>
      <c r="I3" s="73">
        <v>45380</v>
      </c>
      <c r="J3" s="73">
        <v>45386</v>
      </c>
      <c r="K3" s="89">
        <v>4</v>
      </c>
      <c r="L3" s="240" t="s">
        <v>594</v>
      </c>
    </row>
    <row r="4" spans="1:12" ht="126" customHeight="1" x14ac:dyDescent="0.25">
      <c r="A4" s="267" t="s">
        <v>595</v>
      </c>
      <c r="B4" s="133" t="s">
        <v>55</v>
      </c>
      <c r="C4" s="133">
        <v>3780</v>
      </c>
      <c r="D4" s="133" t="s">
        <v>20</v>
      </c>
      <c r="E4" s="133" t="s">
        <v>17</v>
      </c>
      <c r="F4" s="141" t="s">
        <v>596</v>
      </c>
      <c r="G4" s="125">
        <v>45359</v>
      </c>
      <c r="H4" s="125">
        <v>45366</v>
      </c>
      <c r="I4" s="125">
        <v>45387</v>
      </c>
      <c r="J4" s="125">
        <v>45393</v>
      </c>
      <c r="K4" s="133" t="e">
        <v>#N/A</v>
      </c>
      <c r="L4" s="303" t="s">
        <v>597</v>
      </c>
    </row>
    <row r="5" spans="1:12" ht="83.1" customHeight="1" x14ac:dyDescent="0.25">
      <c r="A5" s="267" t="s">
        <v>598</v>
      </c>
      <c r="B5" s="133" t="s">
        <v>31</v>
      </c>
      <c r="C5" s="133">
        <v>3775</v>
      </c>
      <c r="D5" s="133" t="s">
        <v>20</v>
      </c>
      <c r="E5" s="133" t="s">
        <v>17</v>
      </c>
      <c r="F5" s="133" t="s">
        <v>239</v>
      </c>
      <c r="G5" s="125">
        <v>45359</v>
      </c>
      <c r="H5" s="125">
        <v>45366</v>
      </c>
      <c r="I5" s="125">
        <v>45387</v>
      </c>
      <c r="J5" s="125">
        <v>45393</v>
      </c>
      <c r="K5" s="133">
        <v>5</v>
      </c>
      <c r="L5" s="303"/>
    </row>
    <row r="6" spans="1:12" ht="95.25" customHeight="1" x14ac:dyDescent="0.25">
      <c r="A6" s="267" t="s">
        <v>599</v>
      </c>
      <c r="B6" s="89" t="s">
        <v>38</v>
      </c>
      <c r="C6" s="89">
        <v>3776</v>
      </c>
      <c r="D6" s="89" t="s">
        <v>600</v>
      </c>
      <c r="E6" s="89" t="s">
        <v>601</v>
      </c>
      <c r="F6" s="89" t="s">
        <v>602</v>
      </c>
      <c r="G6" s="73">
        <v>45366</v>
      </c>
      <c r="H6" s="73">
        <v>45373</v>
      </c>
      <c r="I6" s="73">
        <v>45394</v>
      </c>
      <c r="J6" s="73">
        <v>45400</v>
      </c>
      <c r="K6" s="89">
        <v>10</v>
      </c>
      <c r="L6" s="240" t="s">
        <v>594</v>
      </c>
    </row>
    <row r="7" spans="1:12" ht="94.15" customHeight="1" x14ac:dyDescent="0.25">
      <c r="A7" s="267" t="s">
        <v>521</v>
      </c>
      <c r="B7" s="133" t="s">
        <v>48</v>
      </c>
      <c r="C7" s="133">
        <v>3777</v>
      </c>
      <c r="D7" s="126" t="s">
        <v>163</v>
      </c>
      <c r="E7" s="133" t="s">
        <v>603</v>
      </c>
      <c r="F7" s="133" t="s">
        <v>604</v>
      </c>
      <c r="G7" s="125">
        <v>45373</v>
      </c>
      <c r="H7" s="105">
        <v>45379</v>
      </c>
      <c r="I7" s="125">
        <v>45401</v>
      </c>
      <c r="J7" s="125">
        <v>45407</v>
      </c>
      <c r="K7" s="133">
        <v>4</v>
      </c>
      <c r="L7" s="303" t="s">
        <v>597</v>
      </c>
    </row>
    <row r="8" spans="1:12" ht="105.75" customHeight="1" x14ac:dyDescent="0.25">
      <c r="A8" s="267" t="s">
        <v>501</v>
      </c>
      <c r="B8" s="133" t="s">
        <v>55</v>
      </c>
      <c r="C8" s="133">
        <v>3815</v>
      </c>
      <c r="D8" s="133" t="s">
        <v>368</v>
      </c>
      <c r="E8" s="133" t="s">
        <v>17</v>
      </c>
      <c r="F8" s="141" t="s">
        <v>605</v>
      </c>
      <c r="G8" s="125">
        <v>45373</v>
      </c>
      <c r="H8" s="105">
        <v>45379</v>
      </c>
      <c r="I8" s="125">
        <v>45401</v>
      </c>
      <c r="J8" s="125">
        <v>45407</v>
      </c>
      <c r="K8" s="245" t="s">
        <v>606</v>
      </c>
      <c r="L8" s="303"/>
    </row>
    <row r="9" spans="1:12" ht="215.25" customHeight="1" x14ac:dyDescent="0.25">
      <c r="A9" s="267" t="s">
        <v>508</v>
      </c>
      <c r="B9" s="89" t="s">
        <v>23</v>
      </c>
      <c r="C9" s="89">
        <v>3806</v>
      </c>
      <c r="D9" s="89" t="s">
        <v>16</v>
      </c>
      <c r="E9" s="89" t="s">
        <v>473</v>
      </c>
      <c r="F9" s="89" t="s">
        <v>607</v>
      </c>
      <c r="G9" s="73">
        <v>45387</v>
      </c>
      <c r="H9" s="73">
        <v>45394</v>
      </c>
      <c r="I9" s="73">
        <v>45415</v>
      </c>
      <c r="J9" s="73">
        <v>45421</v>
      </c>
      <c r="K9" s="89">
        <v>4</v>
      </c>
      <c r="L9" s="240" t="s">
        <v>594</v>
      </c>
    </row>
    <row r="10" spans="1:12" ht="87.75" customHeight="1" x14ac:dyDescent="0.25">
      <c r="A10" s="267" t="s">
        <v>217</v>
      </c>
      <c r="B10" s="133" t="s">
        <v>55</v>
      </c>
      <c r="C10" s="133">
        <v>3781</v>
      </c>
      <c r="D10" s="133" t="s">
        <v>504</v>
      </c>
      <c r="E10" s="133" t="s">
        <v>370</v>
      </c>
      <c r="F10" s="141" t="s">
        <v>608</v>
      </c>
      <c r="G10" s="125">
        <v>45394</v>
      </c>
      <c r="H10" s="125">
        <v>45401</v>
      </c>
      <c r="I10" s="125">
        <v>45422</v>
      </c>
      <c r="J10" s="125">
        <v>45428</v>
      </c>
      <c r="K10" s="133">
        <v>3</v>
      </c>
      <c r="L10" s="303" t="s">
        <v>594</v>
      </c>
    </row>
    <row r="11" spans="1:12" ht="125.25" customHeight="1" x14ac:dyDescent="0.25">
      <c r="A11" s="267" t="s">
        <v>218</v>
      </c>
      <c r="B11" s="133" t="s">
        <v>55</v>
      </c>
      <c r="C11" s="133">
        <v>3817</v>
      </c>
      <c r="D11" s="133" t="s">
        <v>504</v>
      </c>
      <c r="E11" s="133" t="s">
        <v>17</v>
      </c>
      <c r="F11" s="141" t="s">
        <v>609</v>
      </c>
      <c r="G11" s="125">
        <v>45394</v>
      </c>
      <c r="H11" s="125">
        <v>45401</v>
      </c>
      <c r="I11" s="125">
        <v>45422</v>
      </c>
      <c r="J11" s="125">
        <v>45428</v>
      </c>
      <c r="K11" s="133">
        <v>3</v>
      </c>
      <c r="L11" s="303"/>
    </row>
    <row r="12" spans="1:12" ht="74.25" customHeight="1" x14ac:dyDescent="0.25">
      <c r="A12" s="267" t="s">
        <v>610</v>
      </c>
      <c r="B12" s="89" t="s">
        <v>38</v>
      </c>
      <c r="C12" s="89">
        <v>3778</v>
      </c>
      <c r="D12" s="89" t="s">
        <v>611</v>
      </c>
      <c r="E12" s="89" t="s">
        <v>612</v>
      </c>
      <c r="F12" s="89" t="s">
        <v>613</v>
      </c>
      <c r="G12" s="73">
        <v>45394</v>
      </c>
      <c r="H12" s="73">
        <v>45401</v>
      </c>
      <c r="I12" s="73">
        <v>45429</v>
      </c>
      <c r="J12" s="73">
        <v>45435</v>
      </c>
      <c r="K12" s="89">
        <v>4</v>
      </c>
      <c r="L12" s="240" t="s">
        <v>594</v>
      </c>
    </row>
    <row r="13" spans="1:12" ht="133.9" customHeight="1" x14ac:dyDescent="0.25">
      <c r="A13" s="267" t="s">
        <v>517</v>
      </c>
      <c r="B13" s="133" t="s">
        <v>23</v>
      </c>
      <c r="C13" s="133">
        <v>3807</v>
      </c>
      <c r="D13" s="133" t="s">
        <v>16</v>
      </c>
      <c r="E13" s="133" t="s">
        <v>614</v>
      </c>
      <c r="F13" s="133" t="s">
        <v>615</v>
      </c>
      <c r="G13" s="125">
        <v>45408</v>
      </c>
      <c r="H13" s="125">
        <v>45415</v>
      </c>
      <c r="I13" s="125">
        <v>45436</v>
      </c>
      <c r="J13" s="125">
        <v>45442</v>
      </c>
      <c r="K13" s="133">
        <v>4</v>
      </c>
      <c r="L13" s="300" t="s">
        <v>597</v>
      </c>
    </row>
    <row r="14" spans="1:12" ht="108" customHeight="1" x14ac:dyDescent="0.25">
      <c r="A14" s="267" t="s">
        <v>228</v>
      </c>
      <c r="B14" s="133" t="s">
        <v>55</v>
      </c>
      <c r="C14" s="133">
        <v>3783</v>
      </c>
      <c r="D14" s="133" t="s">
        <v>504</v>
      </c>
      <c r="E14" s="133" t="s">
        <v>370</v>
      </c>
      <c r="F14" s="141" t="s">
        <v>616</v>
      </c>
      <c r="G14" s="125">
        <v>45408</v>
      </c>
      <c r="H14" s="125">
        <v>45415</v>
      </c>
      <c r="I14" s="125">
        <v>45436</v>
      </c>
      <c r="J14" s="125">
        <v>45442</v>
      </c>
      <c r="K14" s="133">
        <v>3</v>
      </c>
      <c r="L14" s="302"/>
    </row>
    <row r="15" spans="1:12" ht="58.9" customHeight="1" x14ac:dyDescent="0.25">
      <c r="A15" s="267" t="s">
        <v>617</v>
      </c>
      <c r="B15" s="89" t="s">
        <v>48</v>
      </c>
      <c r="C15" s="89">
        <v>3779</v>
      </c>
      <c r="D15" s="89" t="s">
        <v>514</v>
      </c>
      <c r="E15" s="89" t="s">
        <v>618</v>
      </c>
      <c r="F15" s="89" t="s">
        <v>593</v>
      </c>
      <c r="G15" s="73">
        <v>45415</v>
      </c>
      <c r="H15" s="73">
        <v>45422</v>
      </c>
      <c r="I15" s="73">
        <v>45443</v>
      </c>
      <c r="J15" s="73">
        <v>45449</v>
      </c>
      <c r="K15" s="89">
        <v>4</v>
      </c>
      <c r="L15" s="300" t="s">
        <v>594</v>
      </c>
    </row>
    <row r="16" spans="1:12" ht="60" x14ac:dyDescent="0.25">
      <c r="A16" s="267" t="s">
        <v>519</v>
      </c>
      <c r="B16" s="89" t="s">
        <v>106</v>
      </c>
      <c r="C16" s="89">
        <v>3801</v>
      </c>
      <c r="D16" s="89" t="s">
        <v>16</v>
      </c>
      <c r="E16" s="179" t="s">
        <v>457</v>
      </c>
      <c r="F16" s="89" t="s">
        <v>619</v>
      </c>
      <c r="G16" s="73">
        <v>45415</v>
      </c>
      <c r="H16" s="73">
        <v>45422</v>
      </c>
      <c r="I16" s="73">
        <v>45443</v>
      </c>
      <c r="J16" s="73">
        <v>45449</v>
      </c>
      <c r="K16" s="89">
        <v>6</v>
      </c>
      <c r="L16" s="302"/>
    </row>
    <row r="17" spans="1:12" ht="60" x14ac:dyDescent="0.25">
      <c r="A17" s="267" t="s">
        <v>620</v>
      </c>
      <c r="B17" s="133" t="s">
        <v>38</v>
      </c>
      <c r="C17" s="133">
        <v>3782</v>
      </c>
      <c r="D17" s="133" t="s">
        <v>114</v>
      </c>
      <c r="E17" s="133" t="s">
        <v>621</v>
      </c>
      <c r="F17" s="133" t="s">
        <v>622</v>
      </c>
      <c r="G17" s="125">
        <v>45422</v>
      </c>
      <c r="H17" s="125">
        <v>45429</v>
      </c>
      <c r="I17" s="125">
        <v>45450</v>
      </c>
      <c r="J17" s="125">
        <v>45456</v>
      </c>
      <c r="K17" s="133">
        <v>5</v>
      </c>
      <c r="L17" s="240" t="s">
        <v>594</v>
      </c>
    </row>
    <row r="18" spans="1:12" ht="62.85" customHeight="1" x14ac:dyDescent="0.25">
      <c r="A18" s="267" t="s">
        <v>623</v>
      </c>
      <c r="B18" s="89" t="s">
        <v>38</v>
      </c>
      <c r="C18" s="89">
        <v>3784</v>
      </c>
      <c r="D18" s="89" t="s">
        <v>91</v>
      </c>
      <c r="E18" s="89" t="s">
        <v>624</v>
      </c>
      <c r="F18" s="89" t="s">
        <v>625</v>
      </c>
      <c r="G18" s="73">
        <v>45429</v>
      </c>
      <c r="H18" s="73">
        <v>45436</v>
      </c>
      <c r="I18" s="73">
        <v>45457</v>
      </c>
      <c r="J18" s="73">
        <v>45463</v>
      </c>
      <c r="K18" s="241" t="s">
        <v>606</v>
      </c>
      <c r="L18" s="240" t="s">
        <v>594</v>
      </c>
    </row>
    <row r="19" spans="1:12" ht="62.85" customHeight="1" x14ac:dyDescent="0.25">
      <c r="A19" s="267" t="s">
        <v>626</v>
      </c>
      <c r="B19" s="133" t="s">
        <v>55</v>
      </c>
      <c r="C19" s="133">
        <v>3785</v>
      </c>
      <c r="D19" s="133" t="s">
        <v>20</v>
      </c>
      <c r="E19" s="133" t="s">
        <v>504</v>
      </c>
      <c r="F19" s="141" t="s">
        <v>627</v>
      </c>
      <c r="G19" s="125">
        <v>45436</v>
      </c>
      <c r="H19" s="125">
        <v>45443</v>
      </c>
      <c r="I19" s="125">
        <v>45464</v>
      </c>
      <c r="J19" s="125">
        <v>45470</v>
      </c>
      <c r="K19" s="245" t="s">
        <v>606</v>
      </c>
      <c r="L19" s="240" t="s">
        <v>594</v>
      </c>
    </row>
    <row r="20" spans="1:12" ht="60" x14ac:dyDescent="0.25">
      <c r="A20" s="268" t="s">
        <v>628</v>
      </c>
      <c r="B20" s="89" t="s">
        <v>31</v>
      </c>
      <c r="C20" s="89">
        <v>3787</v>
      </c>
      <c r="D20" s="89" t="s">
        <v>20</v>
      </c>
      <c r="E20" s="89" t="s">
        <v>17</v>
      </c>
      <c r="F20" s="89" t="s">
        <v>239</v>
      </c>
      <c r="G20" s="73">
        <v>45443</v>
      </c>
      <c r="H20" s="73">
        <v>45450</v>
      </c>
      <c r="I20" s="73">
        <v>45471</v>
      </c>
      <c r="J20" s="73">
        <v>45477</v>
      </c>
      <c r="K20" s="89">
        <v>5</v>
      </c>
      <c r="L20" s="240" t="s">
        <v>594</v>
      </c>
    </row>
    <row r="21" spans="1:12" ht="150" x14ac:dyDescent="0.25">
      <c r="A21" s="267" t="s">
        <v>81</v>
      </c>
      <c r="B21" s="133" t="s">
        <v>23</v>
      </c>
      <c r="C21" s="133">
        <v>3808</v>
      </c>
      <c r="D21" s="133" t="s">
        <v>16</v>
      </c>
      <c r="E21" s="133" t="s">
        <v>629</v>
      </c>
      <c r="F21" s="133" t="s">
        <v>630</v>
      </c>
      <c r="G21" s="125">
        <v>45450</v>
      </c>
      <c r="H21" s="125">
        <v>45457</v>
      </c>
      <c r="I21" s="125">
        <v>45478</v>
      </c>
      <c r="J21" s="125">
        <v>45484</v>
      </c>
      <c r="K21" s="133">
        <v>4</v>
      </c>
      <c r="L21" s="303" t="s">
        <v>597</v>
      </c>
    </row>
    <row r="22" spans="1:12" ht="105" x14ac:dyDescent="0.25">
      <c r="A22" s="267" t="s">
        <v>422</v>
      </c>
      <c r="B22" s="133" t="s">
        <v>23</v>
      </c>
      <c r="C22" s="133">
        <v>3809</v>
      </c>
      <c r="D22" s="133" t="s">
        <v>124</v>
      </c>
      <c r="E22" s="133" t="s">
        <v>629</v>
      </c>
      <c r="F22" s="133" t="s">
        <v>631</v>
      </c>
      <c r="G22" s="125">
        <v>45450</v>
      </c>
      <c r="H22" s="125">
        <v>45457</v>
      </c>
      <c r="I22" s="125">
        <v>45478</v>
      </c>
      <c r="J22" s="125">
        <v>45484</v>
      </c>
      <c r="K22" s="133">
        <v>4</v>
      </c>
      <c r="L22" s="303"/>
    </row>
    <row r="23" spans="1:12" ht="120" x14ac:dyDescent="0.25">
      <c r="A23" s="267" t="s">
        <v>19</v>
      </c>
      <c r="B23" s="133" t="s">
        <v>14</v>
      </c>
      <c r="C23" s="133">
        <v>3802</v>
      </c>
      <c r="D23" s="133" t="s">
        <v>20</v>
      </c>
      <c r="E23" s="133" t="s">
        <v>473</v>
      </c>
      <c r="F23" s="133" t="s">
        <v>474</v>
      </c>
      <c r="G23" s="125">
        <v>45450</v>
      </c>
      <c r="H23" s="125">
        <v>45457</v>
      </c>
      <c r="I23" s="125">
        <v>45478</v>
      </c>
      <c r="J23" s="125">
        <v>45484</v>
      </c>
      <c r="K23" s="133">
        <v>4</v>
      </c>
      <c r="L23" s="303"/>
    </row>
    <row r="24" spans="1:12" ht="173.65" customHeight="1" x14ac:dyDescent="0.25">
      <c r="A24" s="267" t="s">
        <v>532</v>
      </c>
      <c r="B24" s="89" t="s">
        <v>439</v>
      </c>
      <c r="C24" s="89">
        <v>3811</v>
      </c>
      <c r="D24" s="89" t="s">
        <v>392</v>
      </c>
      <c r="E24" s="89" t="s">
        <v>17</v>
      </c>
      <c r="F24" s="89" t="s">
        <v>632</v>
      </c>
      <c r="G24" s="73">
        <v>45457</v>
      </c>
      <c r="H24" s="73">
        <v>45464</v>
      </c>
      <c r="I24" s="73">
        <v>45485</v>
      </c>
      <c r="J24" s="73" t="s">
        <v>633</v>
      </c>
      <c r="K24" s="89">
        <v>15</v>
      </c>
      <c r="L24" s="299" t="s">
        <v>634</v>
      </c>
    </row>
    <row r="25" spans="1:12" s="243" customFormat="1" ht="310.89999999999998" customHeight="1" x14ac:dyDescent="0.25">
      <c r="A25" s="269" t="s">
        <v>536</v>
      </c>
      <c r="B25" s="96" t="s">
        <v>439</v>
      </c>
      <c r="C25" s="96">
        <v>3812</v>
      </c>
      <c r="D25" s="96" t="s">
        <v>16</v>
      </c>
      <c r="E25" s="96" t="s">
        <v>17</v>
      </c>
      <c r="F25" s="96" t="s">
        <v>635</v>
      </c>
      <c r="G25" s="244">
        <v>45457</v>
      </c>
      <c r="H25" s="244">
        <v>45464</v>
      </c>
      <c r="I25" s="244">
        <v>45485</v>
      </c>
      <c r="J25" s="73" t="s">
        <v>633</v>
      </c>
      <c r="K25" s="96">
        <v>20</v>
      </c>
      <c r="L25" s="299"/>
    </row>
    <row r="26" spans="1:12" ht="41.25" customHeight="1" x14ac:dyDescent="0.25">
      <c r="A26" s="267" t="s">
        <v>123</v>
      </c>
      <c r="B26" s="89" t="s">
        <v>439</v>
      </c>
      <c r="C26" s="89">
        <v>3813</v>
      </c>
      <c r="D26" s="89" t="s">
        <v>16</v>
      </c>
      <c r="E26" s="89" t="s">
        <v>17</v>
      </c>
      <c r="F26" s="89" t="s">
        <v>636</v>
      </c>
      <c r="G26" s="73">
        <v>45457</v>
      </c>
      <c r="H26" s="73">
        <v>45464</v>
      </c>
      <c r="I26" s="73">
        <v>45485</v>
      </c>
      <c r="J26" s="73" t="s">
        <v>633</v>
      </c>
      <c r="K26" s="89">
        <v>15</v>
      </c>
      <c r="L26" s="299"/>
    </row>
    <row r="27" spans="1:12" ht="87" customHeight="1" x14ac:dyDescent="0.25">
      <c r="A27" s="268" t="s">
        <v>538</v>
      </c>
      <c r="B27" s="175" t="s">
        <v>31</v>
      </c>
      <c r="C27" s="133">
        <v>3789</v>
      </c>
      <c r="D27" s="183" t="s">
        <v>20</v>
      </c>
      <c r="E27" s="133" t="s">
        <v>17</v>
      </c>
      <c r="F27" s="133" t="s">
        <v>637</v>
      </c>
      <c r="G27" s="125">
        <v>45464</v>
      </c>
      <c r="H27" s="125">
        <v>45471</v>
      </c>
      <c r="I27" s="125">
        <v>45492</v>
      </c>
      <c r="J27" s="125">
        <v>45498</v>
      </c>
      <c r="K27" s="133">
        <v>10</v>
      </c>
      <c r="L27" s="300" t="s">
        <v>594</v>
      </c>
    </row>
    <row r="28" spans="1:12" ht="103.9" customHeight="1" x14ac:dyDescent="0.25">
      <c r="A28" s="268" t="s">
        <v>538</v>
      </c>
      <c r="B28" s="175" t="s">
        <v>38</v>
      </c>
      <c r="C28" s="133">
        <v>3790</v>
      </c>
      <c r="D28" s="183" t="s">
        <v>395</v>
      </c>
      <c r="E28" s="133" t="s">
        <v>17</v>
      </c>
      <c r="F28" s="133" t="s">
        <v>638</v>
      </c>
      <c r="G28" s="125">
        <v>45464</v>
      </c>
      <c r="H28" s="125">
        <v>45471</v>
      </c>
      <c r="I28" s="125">
        <v>45492</v>
      </c>
      <c r="J28" s="125">
        <v>45498</v>
      </c>
      <c r="K28" s="133">
        <v>10</v>
      </c>
      <c r="L28" s="301"/>
    </row>
    <row r="29" spans="1:12" ht="98.25" customHeight="1" x14ac:dyDescent="0.25">
      <c r="A29" s="268" t="s">
        <v>538</v>
      </c>
      <c r="B29" s="175" t="s">
        <v>48</v>
      </c>
      <c r="C29" s="133">
        <v>3791</v>
      </c>
      <c r="D29" s="183" t="s">
        <v>394</v>
      </c>
      <c r="E29" s="133" t="s">
        <v>17</v>
      </c>
      <c r="F29" s="133" t="s">
        <v>639</v>
      </c>
      <c r="G29" s="125">
        <v>45464</v>
      </c>
      <c r="H29" s="125">
        <v>45471</v>
      </c>
      <c r="I29" s="125">
        <v>45492</v>
      </c>
      <c r="J29" s="125">
        <v>45498</v>
      </c>
      <c r="K29" s="133">
        <v>10</v>
      </c>
      <c r="L29" s="302"/>
    </row>
    <row r="30" spans="1:12" ht="114.75" customHeight="1" x14ac:dyDescent="0.25">
      <c r="A30" s="268" t="s">
        <v>541</v>
      </c>
      <c r="B30" s="89" t="s">
        <v>484</v>
      </c>
      <c r="C30" s="89">
        <v>3792</v>
      </c>
      <c r="D30" s="89" t="s">
        <v>16</v>
      </c>
      <c r="E30" s="89" t="s">
        <v>542</v>
      </c>
      <c r="F30" s="89" t="s">
        <v>640</v>
      </c>
      <c r="G30" s="73">
        <v>45471</v>
      </c>
      <c r="H30" s="73">
        <v>45478</v>
      </c>
      <c r="I30" s="73">
        <v>45499</v>
      </c>
      <c r="J30" s="73">
        <v>45505</v>
      </c>
      <c r="K30" s="89">
        <v>0</v>
      </c>
      <c r="L30" s="240" t="s">
        <v>594</v>
      </c>
    </row>
    <row r="31" spans="1:12" ht="99" customHeight="1" x14ac:dyDescent="0.25">
      <c r="A31" s="267" t="s">
        <v>547</v>
      </c>
      <c r="B31" s="133" t="s">
        <v>48</v>
      </c>
      <c r="C31" s="133">
        <v>3793</v>
      </c>
      <c r="D31" s="133" t="s">
        <v>548</v>
      </c>
      <c r="E31" s="133" t="s">
        <v>641</v>
      </c>
      <c r="F31" s="133" t="s">
        <v>642</v>
      </c>
      <c r="G31" s="125">
        <v>45478</v>
      </c>
      <c r="H31" s="125">
        <v>45485</v>
      </c>
      <c r="I31" s="125">
        <v>45506</v>
      </c>
      <c r="J31" s="125">
        <v>45512</v>
      </c>
      <c r="K31" s="133">
        <v>4</v>
      </c>
      <c r="L31" s="240" t="s">
        <v>594</v>
      </c>
    </row>
    <row r="32" spans="1:12" ht="127.5" customHeight="1" x14ac:dyDescent="0.25">
      <c r="A32" s="267" t="s">
        <v>552</v>
      </c>
      <c r="B32" s="89" t="s">
        <v>55</v>
      </c>
      <c r="C32" s="89">
        <v>3788</v>
      </c>
      <c r="D32" s="89" t="s">
        <v>368</v>
      </c>
      <c r="E32" s="89" t="s">
        <v>17</v>
      </c>
      <c r="F32" s="140" t="s">
        <v>643</v>
      </c>
      <c r="G32" s="73">
        <v>45485</v>
      </c>
      <c r="H32" s="73">
        <v>45492</v>
      </c>
      <c r="I32" s="73">
        <v>45513</v>
      </c>
      <c r="J32" s="73">
        <v>45519</v>
      </c>
      <c r="K32" s="241" t="s">
        <v>606</v>
      </c>
      <c r="L32" s="300" t="s">
        <v>597</v>
      </c>
    </row>
    <row r="33" spans="1:12" ht="105" x14ac:dyDescent="0.25">
      <c r="A33" s="267" t="s">
        <v>544</v>
      </c>
      <c r="B33" s="89" t="s">
        <v>106</v>
      </c>
      <c r="C33" s="89">
        <v>3803</v>
      </c>
      <c r="D33" s="89" t="s">
        <v>16</v>
      </c>
      <c r="E33" s="89" t="s">
        <v>644</v>
      </c>
      <c r="F33" s="89" t="s">
        <v>645</v>
      </c>
      <c r="G33" s="73">
        <v>45485</v>
      </c>
      <c r="H33" s="73">
        <v>45492</v>
      </c>
      <c r="I33" s="73">
        <v>45513</v>
      </c>
      <c r="J33" s="73">
        <v>45519</v>
      </c>
      <c r="K33" s="89">
        <v>6</v>
      </c>
      <c r="L33" s="302"/>
    </row>
    <row r="34" spans="1:12" ht="62.85" customHeight="1" x14ac:dyDescent="0.25">
      <c r="A34" s="267" t="s">
        <v>151</v>
      </c>
      <c r="B34" s="133" t="s">
        <v>55</v>
      </c>
      <c r="C34" s="133">
        <v>3816</v>
      </c>
      <c r="D34" s="133" t="s">
        <v>16</v>
      </c>
      <c r="E34" s="133" t="s">
        <v>370</v>
      </c>
      <c r="F34" s="141" t="s">
        <v>646</v>
      </c>
      <c r="G34" s="125">
        <v>45492</v>
      </c>
      <c r="H34" s="125">
        <v>45499</v>
      </c>
      <c r="I34" s="125">
        <v>45520</v>
      </c>
      <c r="J34" s="125">
        <v>45526</v>
      </c>
      <c r="K34" s="133">
        <v>3</v>
      </c>
      <c r="L34" s="240" t="s">
        <v>594</v>
      </c>
    </row>
    <row r="35" spans="1:12" ht="130.9" customHeight="1" x14ac:dyDescent="0.25">
      <c r="A35" s="267" t="s">
        <v>555</v>
      </c>
      <c r="B35" s="89" t="s">
        <v>23</v>
      </c>
      <c r="C35" s="89">
        <v>3810</v>
      </c>
      <c r="D35" s="89" t="s">
        <v>556</v>
      </c>
      <c r="E35" s="89" t="s">
        <v>557</v>
      </c>
      <c r="F35" s="242" t="s">
        <v>647</v>
      </c>
      <c r="G35" s="73">
        <v>45506</v>
      </c>
      <c r="H35" s="73">
        <v>45513</v>
      </c>
      <c r="I35" s="73">
        <v>45534</v>
      </c>
      <c r="J35" s="73">
        <v>45540</v>
      </c>
      <c r="K35" s="89">
        <v>4</v>
      </c>
      <c r="L35" s="303" t="s">
        <v>597</v>
      </c>
    </row>
    <row r="36" spans="1:12" ht="120" customHeight="1" x14ac:dyDescent="0.25">
      <c r="A36" s="267" t="s">
        <v>648</v>
      </c>
      <c r="B36" s="89" t="s">
        <v>55</v>
      </c>
      <c r="C36" s="89">
        <v>3786</v>
      </c>
      <c r="D36" s="89" t="s">
        <v>20</v>
      </c>
      <c r="E36" s="89" t="s">
        <v>17</v>
      </c>
      <c r="F36" s="140" t="s">
        <v>649</v>
      </c>
      <c r="G36" s="73">
        <v>45506</v>
      </c>
      <c r="H36" s="73">
        <v>45513</v>
      </c>
      <c r="I36" s="73">
        <v>45534</v>
      </c>
      <c r="J36" s="73">
        <v>45540</v>
      </c>
      <c r="K36" s="241" t="s">
        <v>606</v>
      </c>
      <c r="L36" s="303"/>
    </row>
    <row r="37" spans="1:12" ht="86.25" customHeight="1" x14ac:dyDescent="0.25">
      <c r="A37" s="267" t="s">
        <v>561</v>
      </c>
      <c r="B37" s="133" t="s">
        <v>14</v>
      </c>
      <c r="C37" s="133">
        <v>3804</v>
      </c>
      <c r="D37" s="133" t="s">
        <v>562</v>
      </c>
      <c r="E37" s="133" t="s">
        <v>650</v>
      </c>
      <c r="F37" s="133" t="s">
        <v>651</v>
      </c>
      <c r="G37" s="125">
        <v>45513</v>
      </c>
      <c r="H37" s="125">
        <v>45520</v>
      </c>
      <c r="I37" s="125">
        <v>45541</v>
      </c>
      <c r="J37" s="125">
        <v>45547</v>
      </c>
      <c r="K37" s="133">
        <v>4</v>
      </c>
      <c r="L37" s="240" t="s">
        <v>594</v>
      </c>
    </row>
    <row r="38" spans="1:12" ht="77.099999999999994" customHeight="1" x14ac:dyDescent="0.25">
      <c r="A38" s="267" t="s">
        <v>146</v>
      </c>
      <c r="B38" s="89" t="s">
        <v>31</v>
      </c>
      <c r="C38" s="89">
        <v>3794</v>
      </c>
      <c r="D38" s="89" t="s">
        <v>20</v>
      </c>
      <c r="E38" s="89" t="s">
        <v>652</v>
      </c>
      <c r="F38" s="89" t="s">
        <v>653</v>
      </c>
      <c r="G38" s="73">
        <v>45520</v>
      </c>
      <c r="H38" s="73">
        <v>45527</v>
      </c>
      <c r="I38" s="73">
        <v>45548</v>
      </c>
      <c r="J38" s="73">
        <v>45554</v>
      </c>
      <c r="K38" s="89">
        <v>10</v>
      </c>
      <c r="L38" s="303" t="s">
        <v>597</v>
      </c>
    </row>
    <row r="39" spans="1:12" ht="62.85" customHeight="1" x14ac:dyDescent="0.25">
      <c r="A39" s="267" t="s">
        <v>654</v>
      </c>
      <c r="B39" s="89" t="s">
        <v>38</v>
      </c>
      <c r="C39" s="89">
        <v>3795</v>
      </c>
      <c r="D39" s="89" t="s">
        <v>73</v>
      </c>
      <c r="E39" s="89" t="s">
        <v>655</v>
      </c>
      <c r="F39" s="89" t="s">
        <v>656</v>
      </c>
      <c r="G39" s="73">
        <v>45520</v>
      </c>
      <c r="H39" s="73">
        <v>45527</v>
      </c>
      <c r="I39" s="73">
        <v>45548</v>
      </c>
      <c r="J39" s="73">
        <v>45554</v>
      </c>
      <c r="K39" s="89">
        <v>10</v>
      </c>
      <c r="L39" s="303"/>
    </row>
    <row r="40" spans="1:12" ht="62.85" customHeight="1" x14ac:dyDescent="0.25">
      <c r="A40" s="267" t="s">
        <v>657</v>
      </c>
      <c r="B40" s="133" t="s">
        <v>38</v>
      </c>
      <c r="C40" s="133">
        <v>3796</v>
      </c>
      <c r="D40" s="133" t="s">
        <v>114</v>
      </c>
      <c r="E40" s="133" t="s">
        <v>658</v>
      </c>
      <c r="F40" s="133" t="s">
        <v>659</v>
      </c>
      <c r="G40" s="125">
        <v>45527</v>
      </c>
      <c r="H40" s="125">
        <v>45534</v>
      </c>
      <c r="I40" s="125">
        <v>45555</v>
      </c>
      <c r="J40" s="125">
        <v>45561</v>
      </c>
      <c r="K40" s="133">
        <v>5</v>
      </c>
      <c r="L40" s="240" t="s">
        <v>594</v>
      </c>
    </row>
    <row r="41" spans="1:12" ht="104.25" customHeight="1" x14ac:dyDescent="0.25">
      <c r="A41" s="267" t="s">
        <v>577</v>
      </c>
      <c r="B41" s="89" t="s">
        <v>48</v>
      </c>
      <c r="C41" s="89">
        <v>3797</v>
      </c>
      <c r="D41" s="89" t="s">
        <v>578</v>
      </c>
      <c r="E41" s="89" t="s">
        <v>660</v>
      </c>
      <c r="F41" s="89" t="s">
        <v>661</v>
      </c>
      <c r="G41" s="73">
        <v>45534</v>
      </c>
      <c r="H41" s="73">
        <v>45541</v>
      </c>
      <c r="I41" s="73">
        <v>45562</v>
      </c>
      <c r="J41" s="73">
        <v>45568</v>
      </c>
      <c r="K41" s="89">
        <v>4</v>
      </c>
      <c r="L41" s="240" t="s">
        <v>594</v>
      </c>
    </row>
    <row r="42" spans="1:12" ht="209.65" customHeight="1" x14ac:dyDescent="0.25">
      <c r="A42" s="267" t="s">
        <v>440</v>
      </c>
      <c r="B42" s="133" t="s">
        <v>439</v>
      </c>
      <c r="C42" s="133">
        <v>3814</v>
      </c>
      <c r="D42" s="133" t="s">
        <v>16</v>
      </c>
      <c r="E42" s="133" t="s">
        <v>17</v>
      </c>
      <c r="F42" s="133" t="s">
        <v>662</v>
      </c>
      <c r="G42" s="125">
        <v>45548</v>
      </c>
      <c r="H42" s="125">
        <v>45555</v>
      </c>
      <c r="I42" s="125">
        <v>45576</v>
      </c>
      <c r="J42" s="125">
        <v>45582</v>
      </c>
      <c r="K42" s="133">
        <v>5</v>
      </c>
      <c r="L42" s="240" t="s">
        <v>594</v>
      </c>
    </row>
    <row r="43" spans="1:12" ht="45" x14ac:dyDescent="0.25">
      <c r="A43" s="267" t="s">
        <v>566</v>
      </c>
      <c r="B43" s="133" t="s">
        <v>55</v>
      </c>
      <c r="C43" s="133">
        <v>3911</v>
      </c>
      <c r="D43" s="133" t="s">
        <v>567</v>
      </c>
      <c r="E43" s="133" t="s">
        <v>17</v>
      </c>
      <c r="F43" s="133" t="s">
        <v>663</v>
      </c>
      <c r="G43" s="125">
        <v>45548</v>
      </c>
      <c r="H43" s="125">
        <v>45555</v>
      </c>
      <c r="I43" s="125">
        <v>45576</v>
      </c>
      <c r="J43" s="125">
        <v>45582</v>
      </c>
      <c r="K43" s="249">
        <v>3</v>
      </c>
      <c r="L43" s="298">
        <v>1</v>
      </c>
    </row>
    <row r="44" spans="1:12" ht="135" x14ac:dyDescent="0.25">
      <c r="A44" s="267" t="s">
        <v>569</v>
      </c>
      <c r="B44" s="133" t="s">
        <v>55</v>
      </c>
      <c r="C44" s="133">
        <v>3912</v>
      </c>
      <c r="D44" s="133" t="s">
        <v>368</v>
      </c>
      <c r="E44" s="133" t="s">
        <v>370</v>
      </c>
      <c r="F44" s="133" t="s">
        <v>664</v>
      </c>
      <c r="G44" s="125">
        <v>45548</v>
      </c>
      <c r="H44" s="125">
        <v>45555</v>
      </c>
      <c r="I44" s="125">
        <v>45576</v>
      </c>
      <c r="J44" s="125">
        <v>45582</v>
      </c>
      <c r="K44" s="249">
        <v>3</v>
      </c>
      <c r="L44" s="298"/>
    </row>
    <row r="45" spans="1:12" ht="90" x14ac:dyDescent="0.25">
      <c r="A45" s="267" t="s">
        <v>665</v>
      </c>
      <c r="B45" s="89" t="s">
        <v>38</v>
      </c>
      <c r="C45" s="89">
        <v>3899</v>
      </c>
      <c r="D45" s="89" t="s">
        <v>666</v>
      </c>
      <c r="E45" s="89" t="s">
        <v>667</v>
      </c>
      <c r="F45" s="89" t="s">
        <v>668</v>
      </c>
      <c r="G45" s="73">
        <v>45555</v>
      </c>
      <c r="H45" s="73">
        <v>45562</v>
      </c>
      <c r="I45" s="73">
        <v>45583</v>
      </c>
      <c r="J45" s="73">
        <v>45589</v>
      </c>
      <c r="K45" s="250">
        <v>10</v>
      </c>
      <c r="L45" s="298">
        <v>2</v>
      </c>
    </row>
    <row r="46" spans="1:12" ht="180" x14ac:dyDescent="0.25">
      <c r="A46" s="267" t="s">
        <v>583</v>
      </c>
      <c r="B46" s="89" t="s">
        <v>23</v>
      </c>
      <c r="C46" s="89">
        <v>3984</v>
      </c>
      <c r="D46" s="89" t="s">
        <v>16</v>
      </c>
      <c r="E46" s="89" t="s">
        <v>669</v>
      </c>
      <c r="F46" s="89" t="s">
        <v>585</v>
      </c>
      <c r="G46" s="73">
        <v>45555</v>
      </c>
      <c r="H46" s="73">
        <v>45562</v>
      </c>
      <c r="I46" s="73">
        <v>45583</v>
      </c>
      <c r="J46" s="73">
        <v>45589</v>
      </c>
      <c r="K46" s="250">
        <v>4</v>
      </c>
      <c r="L46" s="298"/>
    </row>
    <row r="47" spans="1:12" ht="210" x14ac:dyDescent="0.25">
      <c r="A47" s="267" t="s">
        <v>586</v>
      </c>
      <c r="B47" s="133" t="s">
        <v>55</v>
      </c>
      <c r="C47" s="133">
        <v>3913</v>
      </c>
      <c r="D47" s="133" t="s">
        <v>368</v>
      </c>
      <c r="E47" s="133" t="s">
        <v>17</v>
      </c>
      <c r="F47" s="133" t="s">
        <v>670</v>
      </c>
      <c r="G47" s="125">
        <v>45562</v>
      </c>
      <c r="H47" s="125">
        <v>45569</v>
      </c>
      <c r="I47" s="125">
        <v>45590</v>
      </c>
      <c r="J47" s="125">
        <v>45596</v>
      </c>
      <c r="K47" s="249">
        <v>3</v>
      </c>
      <c r="L47" s="298">
        <v>2</v>
      </c>
    </row>
    <row r="48" spans="1:12" ht="60" x14ac:dyDescent="0.25">
      <c r="A48" s="267" t="s">
        <v>671</v>
      </c>
      <c r="B48" s="133" t="s">
        <v>38</v>
      </c>
      <c r="C48" s="133">
        <v>3900</v>
      </c>
      <c r="D48" s="133" t="s">
        <v>40</v>
      </c>
      <c r="E48" s="133" t="s">
        <v>672</v>
      </c>
      <c r="F48" s="133" t="s">
        <v>673</v>
      </c>
      <c r="G48" s="125">
        <v>45562</v>
      </c>
      <c r="H48" s="125">
        <v>45569</v>
      </c>
      <c r="I48" s="125">
        <v>45590</v>
      </c>
      <c r="J48" s="125">
        <v>45596</v>
      </c>
      <c r="K48" s="249">
        <v>10</v>
      </c>
      <c r="L48" s="298"/>
    </row>
    <row r="49" spans="1:12" ht="120" x14ac:dyDescent="0.25">
      <c r="A49" s="267" t="s">
        <v>19</v>
      </c>
      <c r="B49" s="89" t="s">
        <v>14</v>
      </c>
      <c r="C49" s="89">
        <v>3895</v>
      </c>
      <c r="D49" s="89" t="s">
        <v>20</v>
      </c>
      <c r="E49" s="89" t="s">
        <v>428</v>
      </c>
      <c r="F49" s="89" t="s">
        <v>674</v>
      </c>
      <c r="G49" s="73">
        <v>45569</v>
      </c>
      <c r="H49" s="73">
        <v>45576</v>
      </c>
      <c r="I49" s="73">
        <v>45597</v>
      </c>
      <c r="J49" s="73">
        <v>45603</v>
      </c>
      <c r="K49" s="250">
        <v>4</v>
      </c>
      <c r="L49" s="293">
        <v>2</v>
      </c>
    </row>
    <row r="50" spans="1:12" ht="165" x14ac:dyDescent="0.25">
      <c r="A50" s="267" t="s">
        <v>430</v>
      </c>
      <c r="B50" s="89" t="s">
        <v>23</v>
      </c>
      <c r="C50" s="89">
        <v>3896</v>
      </c>
      <c r="D50" s="89" t="s">
        <v>16</v>
      </c>
      <c r="E50" s="89" t="s">
        <v>431</v>
      </c>
      <c r="F50" s="89" t="s">
        <v>675</v>
      </c>
      <c r="G50" s="73">
        <v>45569</v>
      </c>
      <c r="H50" s="73">
        <v>45576</v>
      </c>
      <c r="I50" s="73">
        <v>45597</v>
      </c>
      <c r="J50" s="73">
        <v>45603</v>
      </c>
      <c r="K50" s="250">
        <v>4</v>
      </c>
      <c r="L50" s="294"/>
    </row>
    <row r="51" spans="1:12" ht="30" x14ac:dyDescent="0.25">
      <c r="A51" s="267" t="s">
        <v>64</v>
      </c>
      <c r="B51" s="133" t="s">
        <v>38</v>
      </c>
      <c r="C51" s="133">
        <v>3901</v>
      </c>
      <c r="D51" s="133" t="s">
        <v>65</v>
      </c>
      <c r="E51" s="133" t="s">
        <v>676</v>
      </c>
      <c r="F51" s="133" t="s">
        <v>677</v>
      </c>
      <c r="G51" s="125">
        <v>45576</v>
      </c>
      <c r="H51" s="125">
        <v>45583</v>
      </c>
      <c r="I51" s="125">
        <v>45604</v>
      </c>
      <c r="J51" s="125">
        <v>45610</v>
      </c>
      <c r="K51" s="249">
        <v>10</v>
      </c>
      <c r="L51" s="251">
        <v>1</v>
      </c>
    </row>
    <row r="52" spans="1:12" ht="45" x14ac:dyDescent="0.25">
      <c r="A52" s="267" t="s">
        <v>678</v>
      </c>
      <c r="B52" s="89" t="s">
        <v>31</v>
      </c>
      <c r="C52" s="89">
        <v>3902</v>
      </c>
      <c r="D52" s="89" t="s">
        <v>20</v>
      </c>
      <c r="E52" s="89" t="s">
        <v>17</v>
      </c>
      <c r="F52" s="89" t="s">
        <v>679</v>
      </c>
      <c r="G52" s="73">
        <v>45583</v>
      </c>
      <c r="H52" s="73">
        <v>45590</v>
      </c>
      <c r="I52" s="73">
        <v>45611</v>
      </c>
      <c r="J52" s="73">
        <v>45617</v>
      </c>
      <c r="K52" s="250">
        <v>10</v>
      </c>
      <c r="L52" s="251">
        <v>1</v>
      </c>
    </row>
    <row r="53" spans="1:12" ht="75" x14ac:dyDescent="0.25">
      <c r="A53" s="267" t="s">
        <v>577</v>
      </c>
      <c r="B53" s="133" t="s">
        <v>48</v>
      </c>
      <c r="C53" s="133">
        <v>3920</v>
      </c>
      <c r="D53" s="133" t="s">
        <v>578</v>
      </c>
      <c r="E53" s="133" t="s">
        <v>680</v>
      </c>
      <c r="F53" s="133" t="s">
        <v>661</v>
      </c>
      <c r="G53" s="125">
        <v>45590</v>
      </c>
      <c r="H53" s="125">
        <v>45597</v>
      </c>
      <c r="I53" s="125">
        <v>45618</v>
      </c>
      <c r="J53" s="125">
        <v>45624</v>
      </c>
      <c r="K53" s="249">
        <v>4</v>
      </c>
      <c r="L53" s="293">
        <v>1</v>
      </c>
    </row>
    <row r="54" spans="1:12" ht="60" x14ac:dyDescent="0.25">
      <c r="A54" s="267" t="s">
        <v>573</v>
      </c>
      <c r="B54" s="133" t="s">
        <v>48</v>
      </c>
      <c r="C54" s="133">
        <v>3904</v>
      </c>
      <c r="D54" s="133" t="s">
        <v>574</v>
      </c>
      <c r="E54" s="133" t="s">
        <v>592</v>
      </c>
      <c r="F54" s="133" t="s">
        <v>593</v>
      </c>
      <c r="G54" s="125">
        <v>45590</v>
      </c>
      <c r="H54" s="125">
        <v>45597</v>
      </c>
      <c r="I54" s="125">
        <v>45618</v>
      </c>
      <c r="J54" s="125">
        <v>45624</v>
      </c>
      <c r="K54" s="249">
        <v>4</v>
      </c>
      <c r="L54" s="294"/>
    </row>
    <row r="55" spans="1:12" ht="90" x14ac:dyDescent="0.25">
      <c r="A55" s="267" t="s">
        <v>217</v>
      </c>
      <c r="B55" s="89" t="s">
        <v>55</v>
      </c>
      <c r="C55" s="89">
        <v>3914</v>
      </c>
      <c r="D55" s="89" t="s">
        <v>20</v>
      </c>
      <c r="E55" s="89" t="s">
        <v>370</v>
      </c>
      <c r="F55" s="89" t="s">
        <v>681</v>
      </c>
      <c r="G55" s="73">
        <v>45597</v>
      </c>
      <c r="H55" s="73">
        <v>45604</v>
      </c>
      <c r="I55" s="73">
        <v>45625</v>
      </c>
      <c r="J55" s="73">
        <v>45631</v>
      </c>
      <c r="K55" s="250">
        <v>3</v>
      </c>
      <c r="L55" s="293">
        <v>2</v>
      </c>
    </row>
    <row r="56" spans="1:12" ht="60" x14ac:dyDescent="0.25">
      <c r="A56" s="267" t="s">
        <v>682</v>
      </c>
      <c r="B56" s="89" t="s">
        <v>38</v>
      </c>
      <c r="C56" s="89">
        <v>3905</v>
      </c>
      <c r="D56" s="89" t="s">
        <v>65</v>
      </c>
      <c r="E56" s="89" t="s">
        <v>676</v>
      </c>
      <c r="F56" s="89" t="s">
        <v>683</v>
      </c>
      <c r="G56" s="73">
        <v>45597</v>
      </c>
      <c r="H56" s="73">
        <v>45604</v>
      </c>
      <c r="I56" s="73">
        <v>45625</v>
      </c>
      <c r="J56" s="73">
        <v>45631</v>
      </c>
      <c r="K56" s="250">
        <v>10</v>
      </c>
      <c r="L56" s="294"/>
    </row>
    <row r="57" spans="1:12" ht="105" x14ac:dyDescent="0.25">
      <c r="A57" s="267" t="s">
        <v>684</v>
      </c>
      <c r="B57" s="133" t="s">
        <v>55</v>
      </c>
      <c r="C57" s="133">
        <v>3915</v>
      </c>
      <c r="D57" s="133" t="s">
        <v>20</v>
      </c>
      <c r="E57" s="133" t="s">
        <v>17</v>
      </c>
      <c r="F57" s="133" t="s">
        <v>685</v>
      </c>
      <c r="G57" s="125">
        <v>45604</v>
      </c>
      <c r="H57" s="125">
        <v>45611</v>
      </c>
      <c r="I57" s="125">
        <v>45632</v>
      </c>
      <c r="J57" s="125">
        <v>45638</v>
      </c>
      <c r="K57" s="249">
        <v>3</v>
      </c>
      <c r="L57" s="251">
        <v>1</v>
      </c>
    </row>
    <row r="58" spans="1:12" ht="30" x14ac:dyDescent="0.25">
      <c r="A58" s="267" t="s">
        <v>419</v>
      </c>
      <c r="B58" s="89" t="s">
        <v>31</v>
      </c>
      <c r="C58" s="89">
        <v>3906</v>
      </c>
      <c r="D58" s="89" t="s">
        <v>20</v>
      </c>
      <c r="E58" s="89" t="s">
        <v>452</v>
      </c>
      <c r="F58" s="89" t="s">
        <v>453</v>
      </c>
      <c r="G58" s="73">
        <v>45632</v>
      </c>
      <c r="H58" s="73">
        <v>45639</v>
      </c>
      <c r="I58" s="105">
        <v>45667</v>
      </c>
      <c r="J58" s="105">
        <v>45673</v>
      </c>
      <c r="K58" s="250">
        <v>10</v>
      </c>
      <c r="L58" s="295" t="s">
        <v>686</v>
      </c>
    </row>
    <row r="59" spans="1:12" ht="105" x14ac:dyDescent="0.25">
      <c r="A59" s="267" t="s">
        <v>274</v>
      </c>
      <c r="B59" s="89" t="s">
        <v>55</v>
      </c>
      <c r="C59" s="89">
        <v>3916</v>
      </c>
      <c r="D59" s="89" t="s">
        <v>20</v>
      </c>
      <c r="E59" s="89" t="s">
        <v>17</v>
      </c>
      <c r="F59" s="89" t="s">
        <v>454</v>
      </c>
      <c r="G59" s="73">
        <v>45632</v>
      </c>
      <c r="H59" s="73">
        <v>45639</v>
      </c>
      <c r="I59" s="105">
        <v>45667</v>
      </c>
      <c r="J59" s="105">
        <v>45673</v>
      </c>
      <c r="K59" s="250">
        <v>3</v>
      </c>
      <c r="L59" s="296"/>
    </row>
    <row r="60" spans="1:12" ht="195" x14ac:dyDescent="0.25">
      <c r="A60" s="267" t="s">
        <v>687</v>
      </c>
      <c r="B60" s="133" t="s">
        <v>55</v>
      </c>
      <c r="C60" s="133">
        <v>3917</v>
      </c>
      <c r="D60" s="133" t="s">
        <v>368</v>
      </c>
      <c r="E60" s="133" t="s">
        <v>17</v>
      </c>
      <c r="F60" s="133" t="s">
        <v>456</v>
      </c>
      <c r="G60" s="125">
        <v>45667</v>
      </c>
      <c r="H60" s="125">
        <v>45674</v>
      </c>
      <c r="I60" s="125">
        <v>45695</v>
      </c>
      <c r="J60" s="125">
        <v>45701</v>
      </c>
      <c r="K60" s="249">
        <v>3</v>
      </c>
      <c r="L60" s="251">
        <v>1</v>
      </c>
    </row>
    <row r="61" spans="1:12" ht="90" x14ac:dyDescent="0.25">
      <c r="A61" s="267" t="s">
        <v>420</v>
      </c>
      <c r="B61" s="89" t="s">
        <v>106</v>
      </c>
      <c r="C61" s="89">
        <v>3909</v>
      </c>
      <c r="D61" s="89" t="s">
        <v>16</v>
      </c>
      <c r="E61" s="89" t="s">
        <v>457</v>
      </c>
      <c r="F61" s="89" t="s">
        <v>688</v>
      </c>
      <c r="G61" s="73">
        <v>45674</v>
      </c>
      <c r="H61" s="73">
        <v>45681</v>
      </c>
      <c r="I61" s="73">
        <v>45702</v>
      </c>
      <c r="J61" s="73">
        <v>45708</v>
      </c>
      <c r="K61" s="250">
        <v>6</v>
      </c>
      <c r="L61" s="251">
        <v>1</v>
      </c>
    </row>
    <row r="62" spans="1:12" ht="60" x14ac:dyDescent="0.25">
      <c r="A62" s="267" t="s">
        <v>291</v>
      </c>
      <c r="B62" s="133" t="s">
        <v>14</v>
      </c>
      <c r="C62" s="133">
        <v>3897</v>
      </c>
      <c r="D62" s="133" t="s">
        <v>16</v>
      </c>
      <c r="E62" s="133" t="s">
        <v>17</v>
      </c>
      <c r="F62" s="133" t="s">
        <v>689</v>
      </c>
      <c r="G62" s="125">
        <v>45681</v>
      </c>
      <c r="H62" s="125">
        <v>45688</v>
      </c>
      <c r="I62" s="125">
        <v>45709</v>
      </c>
      <c r="J62" s="125">
        <v>45715</v>
      </c>
      <c r="K62" s="249">
        <v>25</v>
      </c>
      <c r="L62" s="293" t="s">
        <v>186</v>
      </c>
    </row>
    <row r="63" spans="1:12" ht="60" x14ac:dyDescent="0.25">
      <c r="A63" s="267" t="s">
        <v>421</v>
      </c>
      <c r="B63" s="133" t="s">
        <v>690</v>
      </c>
      <c r="C63" s="133">
        <v>3919</v>
      </c>
      <c r="D63" s="133" t="s">
        <v>124</v>
      </c>
      <c r="E63" s="133" t="s">
        <v>17</v>
      </c>
      <c r="F63" s="133" t="s">
        <v>691</v>
      </c>
      <c r="G63" s="125">
        <v>45681</v>
      </c>
      <c r="H63" s="125">
        <v>45688</v>
      </c>
      <c r="I63" s="125">
        <v>45709</v>
      </c>
      <c r="J63" s="125">
        <v>45715</v>
      </c>
      <c r="K63" s="249">
        <v>25</v>
      </c>
      <c r="L63" s="297"/>
    </row>
    <row r="64" spans="1:12" ht="60" x14ac:dyDescent="0.25">
      <c r="A64" s="267" t="s">
        <v>469</v>
      </c>
      <c r="B64" s="133" t="s">
        <v>390</v>
      </c>
      <c r="C64" s="133">
        <v>3907</v>
      </c>
      <c r="D64" s="133" t="s">
        <v>124</v>
      </c>
      <c r="E64" s="133" t="s">
        <v>17</v>
      </c>
      <c r="F64" s="133" t="s">
        <v>692</v>
      </c>
      <c r="G64" s="125">
        <v>45681</v>
      </c>
      <c r="H64" s="125">
        <v>45688</v>
      </c>
      <c r="I64" s="125">
        <v>45709</v>
      </c>
      <c r="J64" s="125">
        <v>45715</v>
      </c>
      <c r="K64" s="249">
        <v>25</v>
      </c>
      <c r="L64" s="294"/>
    </row>
    <row r="65" spans="1:12" ht="120" x14ac:dyDescent="0.25">
      <c r="A65" s="267" t="s">
        <v>19</v>
      </c>
      <c r="B65" s="89" t="s">
        <v>14</v>
      </c>
      <c r="C65" s="89">
        <v>3898</v>
      </c>
      <c r="D65" s="89" t="s">
        <v>20</v>
      </c>
      <c r="E65" s="89">
        <v>31.15</v>
      </c>
      <c r="F65" s="89" t="s">
        <v>674</v>
      </c>
      <c r="G65" s="73">
        <v>45702</v>
      </c>
      <c r="H65" s="73">
        <v>45709</v>
      </c>
      <c r="I65" s="73">
        <v>45730</v>
      </c>
      <c r="J65" s="73">
        <v>45736</v>
      </c>
      <c r="K65" s="250">
        <v>4</v>
      </c>
      <c r="L65" s="293">
        <v>2</v>
      </c>
    </row>
    <row r="66" spans="1:12" ht="105" x14ac:dyDescent="0.25">
      <c r="A66" s="267" t="s">
        <v>425</v>
      </c>
      <c r="B66" s="89" t="s">
        <v>106</v>
      </c>
      <c r="C66" s="89">
        <v>3910</v>
      </c>
      <c r="D66" s="89" t="s">
        <v>16</v>
      </c>
      <c r="E66" s="89" t="s">
        <v>471</v>
      </c>
      <c r="F66" s="89" t="s">
        <v>693</v>
      </c>
      <c r="G66" s="73">
        <v>45702</v>
      </c>
      <c r="H66" s="73">
        <v>45709</v>
      </c>
      <c r="I66" s="73">
        <v>45730</v>
      </c>
      <c r="J66" s="73">
        <v>45736</v>
      </c>
      <c r="K66" s="250">
        <v>6</v>
      </c>
      <c r="L66" s="294"/>
    </row>
    <row r="67" spans="1:12" ht="45" x14ac:dyDescent="0.25">
      <c r="A67" s="267" t="s">
        <v>499</v>
      </c>
      <c r="B67" s="133" t="s">
        <v>31</v>
      </c>
      <c r="C67" s="133">
        <v>3908</v>
      </c>
      <c r="D67" s="133" t="s">
        <v>20</v>
      </c>
      <c r="E67" s="133" t="s">
        <v>17</v>
      </c>
      <c r="F67" s="133" t="s">
        <v>438</v>
      </c>
      <c r="G67" s="125">
        <v>45730</v>
      </c>
      <c r="H67" s="125">
        <v>45737</v>
      </c>
      <c r="I67" s="125">
        <v>45758</v>
      </c>
      <c r="J67" s="125">
        <v>45764</v>
      </c>
      <c r="K67" s="249">
        <v>10</v>
      </c>
      <c r="L67" s="251">
        <v>1</v>
      </c>
    </row>
    <row r="71" spans="1:12" ht="140.25" customHeight="1" x14ac:dyDescent="0.25">
      <c r="F71" s="140"/>
    </row>
    <row r="72" spans="1:12" ht="140.25" customHeight="1" x14ac:dyDescent="0.25"/>
    <row r="73" spans="1:12" ht="98.25" customHeight="1" x14ac:dyDescent="0.25"/>
    <row r="74" spans="1:12" ht="98.25" customHeight="1" x14ac:dyDescent="0.25"/>
    <row r="75" spans="1:12" ht="98.25" customHeight="1" x14ac:dyDescent="0.25"/>
    <row r="76" spans="1:12" ht="98.25" customHeight="1" x14ac:dyDescent="0.25"/>
  </sheetData>
  <autoFilter ref="A2:L67" xr:uid="{1FD0D4D9-B849-4BA1-8947-3D50FD75B299}"/>
  <mergeCells count="21">
    <mergeCell ref="L7:L8"/>
    <mergeCell ref="L10:L11"/>
    <mergeCell ref="L13:L14"/>
    <mergeCell ref="L15:L16"/>
    <mergeCell ref="L21:L23"/>
    <mergeCell ref="L55:L56"/>
    <mergeCell ref="L58:L59"/>
    <mergeCell ref="L62:L64"/>
    <mergeCell ref="L65:L66"/>
    <mergeCell ref="A1:L1"/>
    <mergeCell ref="L43:L44"/>
    <mergeCell ref="L45:L46"/>
    <mergeCell ref="L47:L48"/>
    <mergeCell ref="L49:L50"/>
    <mergeCell ref="L53:L54"/>
    <mergeCell ref="L24:L26"/>
    <mergeCell ref="L27:L29"/>
    <mergeCell ref="L32:L33"/>
    <mergeCell ref="L35:L36"/>
    <mergeCell ref="L38:L39"/>
    <mergeCell ref="L4:L5"/>
  </mergeCells>
  <pageMargins left="0.23622047244094491" right="0.23622047244094491" top="0.74803149606299213" bottom="0.74803149606299213" header="0.31496062992125984" footer="0.31496062992125984"/>
  <pageSetup paperSize="5" scale="6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5E15C-0653-4206-B920-C35619AAD871}">
  <dimension ref="A1"/>
  <sheetViews>
    <sheetView workbookViewId="0">
      <selection activeCell="Z6" sqref="Z6"/>
    </sheetView>
  </sheetViews>
  <sheetFormatPr defaultRowHeight="15" x14ac:dyDescent="0.2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87d008b-e749-443e-9bb2-3af8c1a248e7">
      <UserInfo>
        <DisplayName>Boven, Neal</DisplayName>
        <AccountId>268</AccountId>
        <AccountType/>
      </UserInfo>
      <UserInfo>
        <DisplayName>Doherty, Liam</DisplayName>
        <AccountId>30</AccountId>
        <AccountType/>
      </UserInfo>
      <UserInfo>
        <DisplayName>Carter, Karen</DisplayName>
        <AccountId>143</AccountId>
        <AccountType/>
      </UserInfo>
      <UserInfo>
        <DisplayName>Parmar, Mihir</DisplayName>
        <AccountId>136</AccountId>
        <AccountType/>
      </UserInfo>
      <UserInfo>
        <DisplayName>Hofweller, Tania</DisplayName>
        <AccountId>138</AccountId>
        <AccountType/>
      </UserInfo>
      <UserInfo>
        <DisplayName>Hauser, Julie</DisplayName>
        <AccountId>48</AccountId>
        <AccountType/>
      </UserInfo>
      <UserInfo>
        <DisplayName>Mustard, Amanda</DisplayName>
        <AccountId>74</AccountId>
        <AccountType/>
      </UserInfo>
      <UserInfo>
        <DisplayName>Liao, Emily</DisplayName>
        <AccountId>134</AccountId>
        <AccountType/>
      </UserInfo>
      <UserInfo>
        <DisplayName>Pearce, Madison</DisplayName>
        <AccountId>96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13A68D0862E14D98F8787F95754C05" ma:contentTypeVersion="6" ma:contentTypeDescription="Create a new document." ma:contentTypeScope="" ma:versionID="d8c5ee556df9e127b0053a99de4c7b3a">
  <xsd:schema xmlns:xsd="http://www.w3.org/2001/XMLSchema" xmlns:xs="http://www.w3.org/2001/XMLSchema" xmlns:p="http://schemas.microsoft.com/office/2006/metadata/properties" xmlns:ns2="0ef18f74-b0fc-49ca-adbb-de54d52e1099" xmlns:ns3="a87d008b-e749-443e-9bb2-3af8c1a248e7" targetNamespace="http://schemas.microsoft.com/office/2006/metadata/properties" ma:root="true" ma:fieldsID="ec8c581db1d877e6578cae04b93ba7f2" ns2:_="" ns3:_="">
    <xsd:import namespace="0ef18f74-b0fc-49ca-adbb-de54d52e1099"/>
    <xsd:import namespace="a87d008b-e749-443e-9bb2-3af8c1a24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18f74-b0fc-49ca-adbb-de54d52e10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7d008b-e749-443e-9bb2-3af8c1a248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08E4C-562F-458C-8141-263F8A784E7F}">
  <ds:schemaRefs>
    <ds:schemaRef ds:uri="http://schemas.microsoft.com/office/infopath/2007/PartnerControls"/>
    <ds:schemaRef ds:uri="http://purl.org/dc/dcmitype/"/>
    <ds:schemaRef ds:uri="0ef18f74-b0fc-49ca-adbb-de54d52e1099"/>
    <ds:schemaRef ds:uri="a87d008b-e749-443e-9bb2-3af8c1a248e7"/>
    <ds:schemaRef ds:uri="http://schemas.microsoft.com/office/2006/documentManagement/types"/>
    <ds:schemaRef ds:uri="http://purl.org/dc/elements/1.1/"/>
    <ds:schemaRef ds:uri="http://www.w3.org/XML/1998/namespace"/>
    <ds:schemaRef ds:uri="http://schemas.microsoft.com/office/2006/metadata/properti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0E340CF-48D9-4D0E-886D-49C4577192F3}">
  <ds:schemaRefs>
    <ds:schemaRef ds:uri="http://schemas.microsoft.com/sharepoint/v3/contenttype/forms"/>
  </ds:schemaRefs>
</ds:datastoreItem>
</file>

<file path=customXml/itemProps3.xml><?xml version="1.0" encoding="utf-8"?>
<ds:datastoreItem xmlns:ds="http://schemas.openxmlformats.org/officeDocument/2006/customXml" ds:itemID="{77410383-A86C-4D0C-824F-F4503B5AB1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18f74-b0fc-49ca-adbb-de54d52e1099"/>
    <ds:schemaRef ds:uri="a87d008b-e749-443e-9bb2-3af8c1a24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LY call-New Dates</vt:lpstr>
      <vt:lpstr>2019-2020 Needs Grid</vt:lpstr>
      <vt:lpstr>2018-19 Needs Trade Grid</vt:lpstr>
      <vt:lpstr>Aditional Adhoc pre existing</vt:lpstr>
      <vt:lpstr>2020-21 Needs Grid</vt:lpstr>
      <vt:lpstr>2025-26 Needs (Oct - Mar)</vt:lpstr>
      <vt:lpstr>2025-26 Needs (March - Sept</vt:lpstr>
      <vt:lpstr>2024-25 Needs</vt:lpstr>
      <vt:lpstr>Product Needs Letter</vt:lpstr>
      <vt:lpstr>2023-24 Needs (All)</vt:lpstr>
      <vt:lpstr>2023-24 Needs Grid Old</vt:lpstr>
      <vt:lpstr>2022-23 Needs Grid</vt:lpstr>
      <vt:lpstr>2019-20 Final</vt:lpstr>
      <vt:lpstr>'LY call-New Dates'!Print_Area</vt:lpstr>
      <vt:lpstr>'2023-24 Needs (All)'!Print_Titles</vt:lpstr>
      <vt:lpstr>'2023-24 Needs Grid Old'!Print_Titles</vt:lpstr>
      <vt:lpstr>'2024-25 Needs'!Print_Titles</vt:lpstr>
      <vt:lpstr>'2025-26 Needs (March - Sept'!Print_Titles</vt:lpstr>
      <vt:lpstr>'2025-26 Needs (Oct - Mar)'!Print_Titles</vt:lpstr>
      <vt:lpstr>'LY call-New Dates'!Print_Titles</vt:lpstr>
    </vt:vector>
  </TitlesOfParts>
  <Manager/>
  <Company>LCBO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LCBO</dc:creator>
  <cp:keywords/>
  <dc:description/>
  <cp:lastModifiedBy>Cook, Kirstie</cp:lastModifiedBy>
  <cp:revision/>
  <dcterms:created xsi:type="dcterms:W3CDTF">2017-12-28T15:13:35Z</dcterms:created>
  <dcterms:modified xsi:type="dcterms:W3CDTF">2025-08-14T14:10:03Z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0x0101003513A68D0862E14D98F8787F95754C05</vt:lpwstr>
  </property>
  <property fmtid="{D5CDD505-2E9C-101B-9397-08002B2CF9AE}" pid="3" name="MediaServiceImageTags">
    <vt:lpwstr/>
  </property>
</Properties>
</file>